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Оценка по доходам" sheetId="1" r:id="rId1"/>
    <sheet name="Структура" sheetId="2" r:id="rId2"/>
  </sheets>
  <definedNames>
    <definedName name="_xlnm.Print_Titles" localSheetId="0">'Оценка по доходам'!$3:$3</definedName>
  </definedNames>
  <calcPr fullCalcOnLoad="1"/>
</workbook>
</file>

<file path=xl/sharedStrings.xml><?xml version="1.0" encoding="utf-8"?>
<sst xmlns="http://schemas.openxmlformats.org/spreadsheetml/2006/main" count="111" uniqueCount="64">
  <si>
    <t>Наименование доходного источника</t>
  </si>
  <si>
    <t>Налоговые доходы</t>
  </si>
  <si>
    <t>Единый налог на вмененный доход для  отдельных видов деятельности</t>
  </si>
  <si>
    <t xml:space="preserve">Налог на имущество  физических лиц 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</si>
  <si>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</si>
  <si>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</si>
  <si>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</si>
  <si>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Налоговые и неналоговые доходы</t>
  </si>
  <si>
    <t>Государственная пошлина</t>
  </si>
  <si>
    <t xml:space="preserve"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</si>
  <si>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</si>
  <si>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Финансовая помощь</t>
  </si>
  <si>
    <t xml:space="preserve">Земельный налог </t>
  </si>
  <si>
    <t>Прочие неналоговые доходы</t>
  </si>
  <si>
    <t>Доходы от продажи земельных участков, государственная собственность на которые не разграничена</t>
  </si>
  <si>
    <t>Расходы, всего</t>
  </si>
  <si>
    <t>Источники финансирования дефицита:</t>
  </si>
  <si>
    <t>Изменение остатков средств на счетах</t>
  </si>
  <si>
    <t>тыс. руб.</t>
  </si>
  <si>
    <t>Сумма</t>
  </si>
  <si>
    <t>ДОХОДЫ, всего</t>
  </si>
  <si>
    <t xml:space="preserve">Налог на доходы физических лиц                                  </t>
  </si>
  <si>
    <t>Уд.вес. в общей сумме доходов,%</t>
  </si>
  <si>
    <t>Уд.вес. в собств. доходах,%</t>
  </si>
  <si>
    <t xml:space="preserve">Налоги на товары (работы, услуги), реализуемые на территории Российской Федерации (акцизы на нефтепродукты)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</si>
  <si>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</si>
  <si>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Налог, взимаемый в связи с применением патентной системы налогообложения</t>
  </si>
  <si>
    <t>Доходы, всего</t>
  </si>
  <si>
    <t>Налоги на товары (работы, услуги), реализуемые на территории Российской Федерации (акцизы на нефтепродукты)</t>
  </si>
  <si>
    <t>Налог взимаемый в связи с упрощенной системой налогообложения</t>
  </si>
  <si>
    <t>Профицит/Дефицит</t>
  </si>
  <si>
    <t>тыс.руб.</t>
  </si>
  <si>
    <t xml:space="preserve">Доходы от оказания платных услуг и компенсации затрат государства </t>
  </si>
  <si>
    <t>Ю.А. Рамих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</si>
  <si>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</si>
  <si>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разграничение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</si>
  <si>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 xml:space="preserve">Налог на доходы физических лиц                </t>
  </si>
  <si>
    <t xml:space="preserve">Проект на 2023 год 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</si>
  <si>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</si>
  <si>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разграничена (за исключением земельных участков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</si>
  <si>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</si>
  <si>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Начальник финансового управления администрации Копейского городского округа</t>
  </si>
  <si>
    <t xml:space="preserve"> 2023 год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</si>
  <si>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</si>
  <si>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</si>
  <si>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 xml:space="preserve">Проект на 2024 год </t>
  </si>
  <si>
    <t>Темп роста проекта 2024 к 2023, %</t>
  </si>
  <si>
    <t>Доходы от продажи квартир, находящихся в собственности городских округов</t>
  </si>
  <si>
    <t xml:space="preserve"> 2024 год</t>
  </si>
  <si>
    <t>Дотации</t>
  </si>
  <si>
    <t>Субсидии</t>
  </si>
  <si>
    <t>Субвенции</t>
  </si>
  <si>
    <t>Иные межбюджетные трансферты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</si>
  <si>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</si>
  <si>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Оценка ожидаемого исполнения бюджета Копейского городского округа 2022 года,                                                                                                                          плановые показатели бюджета на 2023 год и на плановый период 2024 и 2025 годов</t>
  </si>
  <si>
    <t>Утвержденный бюджет 2022г.</t>
  </si>
  <si>
    <t xml:space="preserve">Ожидаемое исполнение бюджета 2022 год                                      </t>
  </si>
  <si>
    <t>Темп роста проекта 2023 к утвержденному 2022, %</t>
  </si>
  <si>
    <t xml:space="preserve">Проект на 2025 год </t>
  </si>
  <si>
    <t>Темп роста проекта 2025 к 2024, %</t>
  </si>
  <si>
    <t>Прочие безвозмездные поступления</t>
  </si>
  <si>
    <t>Структура доходов бюджета Копейского городского округа 2023 года, и планового периода  2024 и 2025 годов</t>
  </si>
  <si>
    <t xml:space="preserve"> 2025 год</t>
  </si>
  <si>
    <t>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</si>
</sst>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i/>
      <sz val="14"/>
      <color indexed="18"/>
      <name val="Times New Roman Cyr"/>
      <family val="1"/>
    </font>
    <font>
      <b/>
      <sz val="16"/>
      <color indexed="18"/>
      <name val="Times New Roman Cyr"/>
      <family val="0"/>
    </font>
    <font>
      <sz val="14"/>
      <color indexed="18"/>
      <name val="Times New Roman"/>
      <family val="1"/>
    </font>
    <font>
      <b/>
      <sz val="10"/>
      <color indexed="18"/>
      <name val="Times New Roman Cyr"/>
      <family val="1"/>
    </font>
    <font>
      <b/>
      <sz val="14"/>
      <color indexed="1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justify" vertical="center"/>
    </xf>
    <xf numFmtId="0" fontId="13" fillId="0" borderId="10" xfId="53" applyFont="1" applyFill="1" applyBorder="1" applyAlignment="1">
      <alignment horizontal="justify" vertical="center" wrapText="1"/>
      <protection/>
    </xf>
    <xf numFmtId="0" fontId="13" fillId="0" borderId="10" xfId="0" applyFont="1" applyFill="1" applyBorder="1" applyAlignment="1">
      <alignment horizontal="justify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180" fontId="13" fillId="0" borderId="10" xfId="0" applyNumberFormat="1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justify" vertical="center" wrapText="1"/>
    </xf>
    <xf numFmtId="172" fontId="16" fillId="0" borderId="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Fill="1" applyAlignment="1">
      <alignment vertical="center"/>
    </xf>
    <xf numFmtId="172" fontId="12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wrapText="1"/>
    </xf>
    <xf numFmtId="0" fontId="10" fillId="34" borderId="0" xfId="0" applyFont="1" applyFill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>
      <alignment horizontal="right" vertical="center" wrapText="1"/>
    </xf>
    <xf numFmtId="180" fontId="13" fillId="34" borderId="10" xfId="0" applyNumberFormat="1" applyFont="1" applyFill="1" applyBorder="1" applyAlignment="1">
      <alignment vertical="center"/>
    </xf>
    <xf numFmtId="180" fontId="13" fillId="34" borderId="10" xfId="0" applyNumberFormat="1" applyFont="1" applyFill="1" applyBorder="1" applyAlignment="1">
      <alignment horizontal="right" vertical="center"/>
    </xf>
    <xf numFmtId="180" fontId="14" fillId="34" borderId="10" xfId="0" applyNumberFormat="1" applyFont="1" applyFill="1" applyBorder="1" applyAlignment="1">
      <alignment vertical="center" wrapText="1"/>
    </xf>
    <xf numFmtId="180" fontId="14" fillId="34" borderId="0" xfId="0" applyNumberFormat="1" applyFont="1" applyFill="1" applyBorder="1" applyAlignment="1">
      <alignment vertical="center" wrapText="1"/>
    </xf>
    <xf numFmtId="0" fontId="24" fillId="34" borderId="0" xfId="0" applyFont="1" applyFill="1" applyBorder="1" applyAlignment="1">
      <alignment wrapText="1"/>
    </xf>
    <xf numFmtId="0" fontId="7" fillId="34" borderId="0" xfId="0" applyFont="1" applyFill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righ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. анал. территор. 2001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ySplit="3" topLeftCell="A13" activePane="bottomLeft" state="frozen"/>
      <selection pane="topLeft" activeCell="B1" sqref="B1"/>
      <selection pane="bottomLeft" activeCell="K20" sqref="K20"/>
    </sheetView>
  </sheetViews>
  <sheetFormatPr defaultColWidth="9.25390625" defaultRowHeight="12.75"/>
  <cols>
    <col min="1" max="1" width="49.375" style="6" customWidth="1"/>
    <col min="2" max="2" width="12.125" style="6" customWidth="1"/>
    <col min="3" max="3" width="12.375" style="67" customWidth="1"/>
    <col min="4" max="4" width="12.00390625" style="6" customWidth="1"/>
    <col min="5" max="5" width="9.375" style="6" customWidth="1"/>
    <col min="6" max="6" width="11.125" style="6" customWidth="1"/>
    <col min="7" max="7" width="8.875" style="6" customWidth="1"/>
    <col min="8" max="8" width="11.75390625" style="6" customWidth="1"/>
    <col min="9" max="9" width="9.00390625" style="6" customWidth="1"/>
    <col min="10" max="10" width="12.875" style="1" customWidth="1"/>
    <col min="11" max="11" width="18.75390625" style="1" customWidth="1"/>
    <col min="12" max="12" width="8.25390625" style="1" customWidth="1"/>
    <col min="13" max="13" width="7.75390625" style="1" customWidth="1"/>
    <col min="14" max="14" width="9.25390625" style="1" customWidth="1"/>
    <col min="15" max="15" width="7.25390625" style="1" customWidth="1"/>
    <col min="16" max="16384" width="9.25390625" style="1" customWidth="1"/>
  </cols>
  <sheetData>
    <row r="1" spans="1:11" ht="41.2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"/>
      <c r="K1" s="7"/>
    </row>
    <row r="2" spans="1:11" ht="18.75" customHeight="1">
      <c r="A2" s="8"/>
      <c r="B2" s="8"/>
      <c r="C2" s="57"/>
      <c r="D2" s="8"/>
      <c r="E2" s="8"/>
      <c r="F2" s="8"/>
      <c r="G2" s="8"/>
      <c r="H2" s="72" t="s">
        <v>18</v>
      </c>
      <c r="I2" s="72"/>
      <c r="K2" s="2"/>
    </row>
    <row r="3" spans="1:9" s="3" customFormat="1" ht="68.25" customHeight="1">
      <c r="A3" s="19" t="s">
        <v>0</v>
      </c>
      <c r="B3" s="19" t="s">
        <v>55</v>
      </c>
      <c r="C3" s="58" t="s">
        <v>56</v>
      </c>
      <c r="D3" s="19" t="s">
        <v>37</v>
      </c>
      <c r="E3" s="54" t="s">
        <v>57</v>
      </c>
      <c r="F3" s="19" t="s">
        <v>45</v>
      </c>
      <c r="G3" s="54" t="s">
        <v>46</v>
      </c>
      <c r="H3" s="19" t="s">
        <v>58</v>
      </c>
      <c r="I3" s="54" t="s">
        <v>59</v>
      </c>
    </row>
    <row r="4" spans="1:9" s="3" customFormat="1" ht="18" customHeight="1">
      <c r="A4" s="10">
        <v>1</v>
      </c>
      <c r="B4" s="10">
        <v>2</v>
      </c>
      <c r="C4" s="59">
        <v>3</v>
      </c>
      <c r="D4" s="10">
        <v>4</v>
      </c>
      <c r="E4" s="27">
        <v>5</v>
      </c>
      <c r="F4" s="10">
        <v>6</v>
      </c>
      <c r="G4" s="27">
        <v>7</v>
      </c>
      <c r="H4" s="10">
        <v>8</v>
      </c>
      <c r="I4" s="27">
        <v>9</v>
      </c>
    </row>
    <row r="5" spans="1:9" s="9" customFormat="1" ht="24" customHeight="1">
      <c r="A5" s="11" t="s">
        <v>7</v>
      </c>
      <c r="B5" s="20">
        <f>B6+B15</f>
        <v>1504002.4999999998</v>
      </c>
      <c r="C5" s="60">
        <f>C6+C15</f>
        <v>1530818.2999999998</v>
      </c>
      <c r="D5" s="20">
        <f>D6+D15</f>
        <v>1721303.2999999998</v>
      </c>
      <c r="E5" s="55">
        <f aca="true" t="shared" si="0" ref="E5:E37">D5/B5*100</f>
        <v>114.44816747312588</v>
      </c>
      <c r="F5" s="20">
        <f>F6+F15</f>
        <v>1847630.7000000002</v>
      </c>
      <c r="G5" s="55">
        <f aca="true" t="shared" si="1" ref="G5:G37">F5/D5*100</f>
        <v>107.33905523797</v>
      </c>
      <c r="H5" s="20">
        <f>H6+H15</f>
        <v>1947088.3000000003</v>
      </c>
      <c r="I5" s="55">
        <f aca="true" t="shared" si="2" ref="I5:I37">H5/F5*100</f>
        <v>105.38298048414111</v>
      </c>
    </row>
    <row r="6" spans="1:9" s="9" customFormat="1" ht="23.25" customHeight="1">
      <c r="A6" s="11" t="s">
        <v>1</v>
      </c>
      <c r="B6" s="20">
        <f>SUM(B7:B14)</f>
        <v>1367543.6999999997</v>
      </c>
      <c r="C6" s="20">
        <f>SUM(C7:C14)</f>
        <v>1393697.8999999997</v>
      </c>
      <c r="D6" s="20">
        <f>SUM(D7:D14)</f>
        <v>1578973.9999999998</v>
      </c>
      <c r="E6" s="55">
        <f t="shared" si="0"/>
        <v>115.46058820643172</v>
      </c>
      <c r="F6" s="20">
        <f>SUM(F7:F14)</f>
        <v>1704887.4000000001</v>
      </c>
      <c r="G6" s="55">
        <f t="shared" si="1"/>
        <v>107.97438083211</v>
      </c>
      <c r="H6" s="20">
        <f>SUM(H7:H14)</f>
        <v>1803914.5000000002</v>
      </c>
      <c r="I6" s="55">
        <f t="shared" si="2"/>
        <v>105.80842465021445</v>
      </c>
    </row>
    <row r="7" spans="1:9" ht="27.75" customHeight="1">
      <c r="A7" s="12" t="s">
        <v>36</v>
      </c>
      <c r="B7" s="23">
        <v>968333.8</v>
      </c>
      <c r="C7" s="61">
        <v>994488</v>
      </c>
      <c r="D7" s="23">
        <v>1144382.5</v>
      </c>
      <c r="E7" s="55">
        <f t="shared" si="0"/>
        <v>118.18057987855013</v>
      </c>
      <c r="F7" s="21">
        <v>1255163</v>
      </c>
      <c r="G7" s="55">
        <f t="shared" si="1"/>
        <v>109.68037347652555</v>
      </c>
      <c r="H7" s="21">
        <v>1339692.3</v>
      </c>
      <c r="I7" s="55">
        <f t="shared" si="2"/>
        <v>106.73452770675999</v>
      </c>
    </row>
    <row r="8" spans="1:9" ht="39.75" customHeight="1">
      <c r="A8" s="12" t="s">
        <v>24</v>
      </c>
      <c r="B8" s="23">
        <v>23291.2</v>
      </c>
      <c r="C8" s="61">
        <v>25241.2</v>
      </c>
      <c r="D8" s="23">
        <v>26357.4</v>
      </c>
      <c r="E8" s="55">
        <f t="shared" si="0"/>
        <v>113.16462870096862</v>
      </c>
      <c r="F8" s="21">
        <v>28474.9</v>
      </c>
      <c r="G8" s="55">
        <f t="shared" si="1"/>
        <v>108.03379696024646</v>
      </c>
      <c r="H8" s="21">
        <v>29293.1</v>
      </c>
      <c r="I8" s="55">
        <f t="shared" si="2"/>
        <v>102.87340780828028</v>
      </c>
    </row>
    <row r="9" spans="1:9" ht="35.25" customHeight="1">
      <c r="A9" s="12" t="s">
        <v>29</v>
      </c>
      <c r="B9" s="23">
        <v>186641</v>
      </c>
      <c r="C9" s="61">
        <v>191091</v>
      </c>
      <c r="D9" s="23">
        <v>220795.7</v>
      </c>
      <c r="E9" s="55">
        <f t="shared" si="0"/>
        <v>118.29967691986221</v>
      </c>
      <c r="F9" s="21">
        <v>232383.1</v>
      </c>
      <c r="G9" s="55">
        <f t="shared" si="1"/>
        <v>105.2480188699327</v>
      </c>
      <c r="H9" s="21">
        <v>244578.6</v>
      </c>
      <c r="I9" s="55">
        <f t="shared" si="2"/>
        <v>105.24801502346773</v>
      </c>
    </row>
    <row r="10" spans="1:9" ht="31.5" customHeight="1">
      <c r="A10" s="12" t="s">
        <v>2</v>
      </c>
      <c r="B10" s="21">
        <v>560</v>
      </c>
      <c r="C10" s="62">
        <v>160</v>
      </c>
      <c r="D10" s="21">
        <v>0</v>
      </c>
      <c r="E10" s="55">
        <f t="shared" si="0"/>
        <v>0</v>
      </c>
      <c r="F10" s="21">
        <v>0</v>
      </c>
      <c r="G10" s="55">
        <v>0</v>
      </c>
      <c r="H10" s="21">
        <v>0</v>
      </c>
      <c r="I10" s="55">
        <v>0</v>
      </c>
    </row>
    <row r="11" spans="1:9" ht="30" customHeight="1">
      <c r="A11" s="12" t="s">
        <v>26</v>
      </c>
      <c r="B11" s="21">
        <v>18294.9</v>
      </c>
      <c r="C11" s="62">
        <v>15794.9</v>
      </c>
      <c r="D11" s="21">
        <v>18909.8</v>
      </c>
      <c r="E11" s="55">
        <f t="shared" si="0"/>
        <v>103.3610459745612</v>
      </c>
      <c r="F11" s="21">
        <v>19902.1</v>
      </c>
      <c r="G11" s="55">
        <f t="shared" si="1"/>
        <v>105.24754360173031</v>
      </c>
      <c r="H11" s="21">
        <v>20946.6</v>
      </c>
      <c r="I11" s="55">
        <f t="shared" si="2"/>
        <v>105.24818988950915</v>
      </c>
    </row>
    <row r="12" spans="1:9" ht="20.25" customHeight="1">
      <c r="A12" s="13" t="s">
        <v>3</v>
      </c>
      <c r="B12" s="22">
        <v>58971.5</v>
      </c>
      <c r="C12" s="63">
        <v>62471.5</v>
      </c>
      <c r="D12" s="22">
        <v>67462.9</v>
      </c>
      <c r="E12" s="55">
        <f t="shared" si="0"/>
        <v>114.39915891574744</v>
      </c>
      <c r="F12" s="21">
        <v>67597.8</v>
      </c>
      <c r="G12" s="55">
        <f t="shared" si="1"/>
        <v>100.19996175675819</v>
      </c>
      <c r="H12" s="21">
        <v>67733</v>
      </c>
      <c r="I12" s="55">
        <f t="shared" si="2"/>
        <v>100.20000650908759</v>
      </c>
    </row>
    <row r="13" spans="1:9" ht="21" customHeight="1">
      <c r="A13" s="12" t="s">
        <v>12</v>
      </c>
      <c r="B13" s="21">
        <v>85615.9</v>
      </c>
      <c r="C13" s="62">
        <v>78615.9</v>
      </c>
      <c r="D13" s="21">
        <v>75999.9</v>
      </c>
      <c r="E13" s="55">
        <f t="shared" si="0"/>
        <v>88.76844137595937</v>
      </c>
      <c r="F13" s="21">
        <v>75999.9</v>
      </c>
      <c r="G13" s="55">
        <f t="shared" si="1"/>
        <v>100</v>
      </c>
      <c r="H13" s="21">
        <v>75999.9</v>
      </c>
      <c r="I13" s="55">
        <f t="shared" si="2"/>
        <v>100</v>
      </c>
    </row>
    <row r="14" spans="1:9" ht="18.75">
      <c r="A14" s="12" t="s">
        <v>8</v>
      </c>
      <c r="B14" s="22">
        <v>25835.4</v>
      </c>
      <c r="C14" s="63">
        <v>25835.4</v>
      </c>
      <c r="D14" s="22">
        <v>25065.8</v>
      </c>
      <c r="E14" s="55">
        <f t="shared" si="0"/>
        <v>97.02114153448368</v>
      </c>
      <c r="F14" s="21">
        <v>25366.6</v>
      </c>
      <c r="G14" s="55">
        <f t="shared" si="1"/>
        <v>101.20004149079622</v>
      </c>
      <c r="H14" s="21">
        <v>25671</v>
      </c>
      <c r="I14" s="55">
        <f t="shared" si="2"/>
        <v>101.20000315375337</v>
      </c>
    </row>
    <row r="15" spans="1:9" ht="22.5" customHeight="1">
      <c r="A15" s="11" t="s">
        <v>4</v>
      </c>
      <c r="B15" s="20">
        <f>SUM(B16:B29)</f>
        <v>136458.80000000002</v>
      </c>
      <c r="C15" s="20">
        <f>SUM(C16:C29)</f>
        <v>137120.40000000002</v>
      </c>
      <c r="D15" s="20">
        <f>SUM(D16:D29)</f>
        <v>142329.30000000002</v>
      </c>
      <c r="E15" s="55">
        <f t="shared" si="0"/>
        <v>104.30203108923719</v>
      </c>
      <c r="F15" s="20">
        <f>SUM(F16:F29)</f>
        <v>142743.30000000002</v>
      </c>
      <c r="G15" s="55">
        <f t="shared" si="1"/>
        <v>100.29087475312532</v>
      </c>
      <c r="H15" s="20">
        <f>SUM(H16:H29)</f>
        <v>143173.80000000002</v>
      </c>
      <c r="I15" s="55">
        <f t="shared" si="2"/>
        <v>100.30159033733983</v>
      </c>
    </row>
    <row r="16" spans="1:9" ht="61.5" customHeight="1">
      <c r="A16" s="14" t="s">
        <v>34</v>
      </c>
      <c r="B16" s="21">
        <v>38600</v>
      </c>
      <c r="C16" s="62">
        <v>48093.1</v>
      </c>
      <c r="D16" s="21">
        <v>55000</v>
      </c>
      <c r="E16" s="55">
        <f t="shared" si="0"/>
        <v>142.48704663212436</v>
      </c>
      <c r="F16" s="21">
        <v>55000</v>
      </c>
      <c r="G16" s="55">
        <f t="shared" si="1"/>
        <v>100</v>
      </c>
      <c r="H16" s="21">
        <v>55000</v>
      </c>
      <c r="I16" s="55">
        <f t="shared" si="2"/>
        <v>100</v>
      </c>
    </row>
    <row r="17" spans="1:9" ht="75" customHeight="1">
      <c r="A17" s="14" t="s">
        <v>35</v>
      </c>
      <c r="B17" s="21">
        <v>8800</v>
      </c>
      <c r="C17" s="62">
        <v>13000</v>
      </c>
      <c r="D17" s="21">
        <v>13000</v>
      </c>
      <c r="E17" s="55">
        <f t="shared" si="0"/>
        <v>147.72727272727272</v>
      </c>
      <c r="F17" s="21">
        <v>13000</v>
      </c>
      <c r="G17" s="55">
        <f t="shared" si="1"/>
        <v>100</v>
      </c>
      <c r="H17" s="21">
        <v>13000</v>
      </c>
      <c r="I17" s="55">
        <f t="shared" si="2"/>
        <v>100</v>
      </c>
    </row>
    <row r="18" spans="1:9" ht="39" customHeight="1">
      <c r="A18" s="14" t="s">
        <v>25</v>
      </c>
      <c r="B18" s="21">
        <v>13050</v>
      </c>
      <c r="C18" s="62">
        <v>10500</v>
      </c>
      <c r="D18" s="21">
        <v>10500</v>
      </c>
      <c r="E18" s="55">
        <f t="shared" si="0"/>
        <v>80.45977011494253</v>
      </c>
      <c r="F18" s="21">
        <v>10500</v>
      </c>
      <c r="G18" s="55">
        <f t="shared" si="1"/>
        <v>100</v>
      </c>
      <c r="H18" s="21">
        <v>10500</v>
      </c>
      <c r="I18" s="55">
        <f t="shared" si="2"/>
        <v>100</v>
      </c>
    </row>
    <row r="19" spans="1:9" s="4" customFormat="1" ht="72.75" customHeight="1">
      <c r="A19" s="15" t="s">
        <v>9</v>
      </c>
      <c r="B19" s="21">
        <v>4392.4</v>
      </c>
      <c r="C19" s="62">
        <v>4392.4</v>
      </c>
      <c r="D19" s="21">
        <v>4392.2</v>
      </c>
      <c r="E19" s="55">
        <f t="shared" si="0"/>
        <v>99.99544668063018</v>
      </c>
      <c r="F19" s="21">
        <v>4392.2</v>
      </c>
      <c r="G19" s="55">
        <f t="shared" si="1"/>
        <v>100</v>
      </c>
      <c r="H19" s="21">
        <v>4392.2</v>
      </c>
      <c r="I19" s="55">
        <f t="shared" si="2"/>
        <v>100</v>
      </c>
    </row>
    <row r="20" spans="1:9" s="4" customFormat="1" ht="88.5" customHeight="1">
      <c r="A20" s="15" t="s">
        <v>53</v>
      </c>
      <c r="B20" s="21">
        <v>1900</v>
      </c>
      <c r="C20" s="62">
        <v>3100</v>
      </c>
      <c r="D20" s="21">
        <v>3600</v>
      </c>
      <c r="E20" s="55">
        <f t="shared" si="0"/>
        <v>189.4736842105263</v>
      </c>
      <c r="F20" s="21">
        <v>3600</v>
      </c>
      <c r="G20" s="55">
        <f t="shared" si="1"/>
        <v>100</v>
      </c>
      <c r="H20" s="21">
        <v>3600</v>
      </c>
      <c r="I20" s="55">
        <f t="shared" si="2"/>
        <v>100</v>
      </c>
    </row>
    <row r="21" spans="1:9" ht="21" customHeight="1">
      <c r="A21" s="15" t="s">
        <v>5</v>
      </c>
      <c r="B21" s="21">
        <v>41785.1</v>
      </c>
      <c r="C21" s="62">
        <v>9952</v>
      </c>
      <c r="D21" s="21">
        <v>10350.1</v>
      </c>
      <c r="E21" s="55">
        <f t="shared" si="0"/>
        <v>24.76983422320397</v>
      </c>
      <c r="F21" s="21">
        <v>10764.1</v>
      </c>
      <c r="G21" s="55">
        <f t="shared" si="1"/>
        <v>103.9999613530304</v>
      </c>
      <c r="H21" s="21">
        <v>11194.6</v>
      </c>
      <c r="I21" s="55">
        <f t="shared" si="2"/>
        <v>103.99940543101607</v>
      </c>
    </row>
    <row r="22" spans="1:9" ht="25.5">
      <c r="A22" s="15" t="s">
        <v>32</v>
      </c>
      <c r="B22" s="21">
        <v>1630.6</v>
      </c>
      <c r="C22" s="62">
        <v>1630.6</v>
      </c>
      <c r="D22" s="21">
        <v>896</v>
      </c>
      <c r="E22" s="55">
        <f t="shared" si="0"/>
        <v>54.94909849135288</v>
      </c>
      <c r="F22" s="21">
        <v>896</v>
      </c>
      <c r="G22" s="55">
        <f t="shared" si="1"/>
        <v>100</v>
      </c>
      <c r="H22" s="21">
        <v>896</v>
      </c>
      <c r="I22" s="55">
        <f t="shared" si="2"/>
        <v>100</v>
      </c>
    </row>
    <row r="23" spans="1:9" ht="25.5">
      <c r="A23" s="15" t="s">
        <v>47</v>
      </c>
      <c r="B23" s="21">
        <v>0</v>
      </c>
      <c r="C23" s="62">
        <v>1140</v>
      </c>
      <c r="D23" s="21">
        <v>300</v>
      </c>
      <c r="E23" s="55">
        <v>0</v>
      </c>
      <c r="F23" s="21">
        <v>300</v>
      </c>
      <c r="G23" s="55">
        <v>0</v>
      </c>
      <c r="H23" s="21">
        <v>300</v>
      </c>
      <c r="I23" s="55">
        <v>0</v>
      </c>
    </row>
    <row r="24" spans="1:9" ht="71.25" customHeight="1">
      <c r="A24" s="12" t="s">
        <v>10</v>
      </c>
      <c r="B24" s="21">
        <v>7000</v>
      </c>
      <c r="C24" s="62">
        <v>13600</v>
      </c>
      <c r="D24" s="21">
        <v>6150.3</v>
      </c>
      <c r="E24" s="55">
        <f t="shared" si="0"/>
        <v>87.86142857142858</v>
      </c>
      <c r="F24" s="21">
        <v>6150.3</v>
      </c>
      <c r="G24" s="55">
        <f t="shared" si="1"/>
        <v>100</v>
      </c>
      <c r="H24" s="21">
        <v>6150.3</v>
      </c>
      <c r="I24" s="55">
        <f t="shared" si="2"/>
        <v>100</v>
      </c>
    </row>
    <row r="25" spans="1:9" ht="42" customHeight="1">
      <c r="A25" s="16" t="s">
        <v>38</v>
      </c>
      <c r="B25" s="21">
        <v>13000</v>
      </c>
      <c r="C25" s="62">
        <v>20600</v>
      </c>
      <c r="D25" s="21">
        <v>26000</v>
      </c>
      <c r="E25" s="55">
        <f t="shared" si="0"/>
        <v>200</v>
      </c>
      <c r="F25" s="21">
        <v>26000</v>
      </c>
      <c r="G25" s="55">
        <f t="shared" si="1"/>
        <v>100</v>
      </c>
      <c r="H25" s="21">
        <v>26000</v>
      </c>
      <c r="I25" s="55">
        <f t="shared" si="2"/>
        <v>100</v>
      </c>
    </row>
    <row r="26" spans="1:9" ht="42" customHeight="1">
      <c r="A26" s="16" t="s">
        <v>39</v>
      </c>
      <c r="B26" s="21">
        <v>200</v>
      </c>
      <c r="C26" s="62">
        <v>4720</v>
      </c>
      <c r="D26" s="21">
        <v>4500</v>
      </c>
      <c r="E26" s="55">
        <f t="shared" si="0"/>
        <v>2250</v>
      </c>
      <c r="F26" s="21">
        <v>4500</v>
      </c>
      <c r="G26" s="55">
        <f t="shared" si="1"/>
        <v>100</v>
      </c>
      <c r="H26" s="21">
        <v>4500</v>
      </c>
      <c r="I26" s="55">
        <f t="shared" si="2"/>
        <v>100</v>
      </c>
    </row>
    <row r="27" spans="1:9" ht="67.5" customHeight="1">
      <c r="A27" s="16" t="s">
        <v>40</v>
      </c>
      <c r="B27" s="21">
        <v>1900</v>
      </c>
      <c r="C27" s="62">
        <v>1500</v>
      </c>
      <c r="D27" s="21">
        <v>3000</v>
      </c>
      <c r="E27" s="55">
        <f t="shared" si="0"/>
        <v>157.89473684210526</v>
      </c>
      <c r="F27" s="21">
        <v>3000</v>
      </c>
      <c r="G27" s="55">
        <f t="shared" si="1"/>
        <v>100</v>
      </c>
      <c r="H27" s="21">
        <v>3000</v>
      </c>
      <c r="I27" s="55">
        <f t="shared" si="2"/>
        <v>100</v>
      </c>
    </row>
    <row r="28" spans="1:9" ht="22.5" customHeight="1">
      <c r="A28" s="12" t="s">
        <v>6</v>
      </c>
      <c r="B28" s="23">
        <v>3837.7</v>
      </c>
      <c r="C28" s="61">
        <v>3867.7</v>
      </c>
      <c r="D28" s="21">
        <v>4257.7</v>
      </c>
      <c r="E28" s="55">
        <f t="shared" si="0"/>
        <v>110.94405503296245</v>
      </c>
      <c r="F28" s="21">
        <v>4257.7</v>
      </c>
      <c r="G28" s="55">
        <f t="shared" si="1"/>
        <v>100</v>
      </c>
      <c r="H28" s="21">
        <v>4257.7</v>
      </c>
      <c r="I28" s="55">
        <f t="shared" si="2"/>
        <v>100</v>
      </c>
    </row>
    <row r="29" spans="1:9" ht="22.5" customHeight="1">
      <c r="A29" s="12" t="s">
        <v>13</v>
      </c>
      <c r="B29" s="23">
        <v>363</v>
      </c>
      <c r="C29" s="61">
        <v>1024.6</v>
      </c>
      <c r="D29" s="21">
        <v>383</v>
      </c>
      <c r="E29" s="55">
        <f t="shared" si="0"/>
        <v>105.50964187327823</v>
      </c>
      <c r="F29" s="21">
        <v>383</v>
      </c>
      <c r="G29" s="55">
        <f t="shared" si="1"/>
        <v>100</v>
      </c>
      <c r="H29" s="21">
        <v>383</v>
      </c>
      <c r="I29" s="55">
        <f t="shared" si="2"/>
        <v>100</v>
      </c>
    </row>
    <row r="30" spans="1:9" ht="19.5" customHeight="1">
      <c r="A30" s="68" t="s">
        <v>11</v>
      </c>
      <c r="B30" s="20">
        <f>B31+B32+B33+B34</f>
        <v>5006868.8</v>
      </c>
      <c r="C30" s="60">
        <f>C31+C32+C33+C34</f>
        <v>6351346.600000001</v>
      </c>
      <c r="D30" s="20">
        <f>D31+D32+D33+D34</f>
        <v>4480251.7</v>
      </c>
      <c r="E30" s="55">
        <f t="shared" si="0"/>
        <v>89.48210706060443</v>
      </c>
      <c r="F30" s="20">
        <f>F31+F32+F33+F34</f>
        <v>4663552.3</v>
      </c>
      <c r="G30" s="55">
        <f t="shared" si="1"/>
        <v>104.091301388268</v>
      </c>
      <c r="H30" s="20">
        <f>H31+H32+H33+H34</f>
        <v>3803517.9000000004</v>
      </c>
      <c r="I30" s="55">
        <f t="shared" si="2"/>
        <v>81.55838415278414</v>
      </c>
    </row>
    <row r="31" spans="1:9" ht="17.25" customHeight="1">
      <c r="A31" s="16" t="s">
        <v>49</v>
      </c>
      <c r="B31" s="23">
        <v>315856</v>
      </c>
      <c r="C31" s="61">
        <v>972695.1</v>
      </c>
      <c r="D31" s="23">
        <v>249724</v>
      </c>
      <c r="E31" s="55">
        <f t="shared" si="0"/>
        <v>79.06261080998937</v>
      </c>
      <c r="F31" s="23">
        <v>82759</v>
      </c>
      <c r="G31" s="55">
        <f t="shared" si="1"/>
        <v>33.14018676618987</v>
      </c>
      <c r="H31" s="23">
        <v>65175</v>
      </c>
      <c r="I31" s="55">
        <f t="shared" si="2"/>
        <v>78.75276404983144</v>
      </c>
    </row>
    <row r="32" spans="1:9" ht="19.5" customHeight="1">
      <c r="A32" s="16" t="s">
        <v>50</v>
      </c>
      <c r="B32" s="23">
        <v>2062985</v>
      </c>
      <c r="C32" s="61">
        <v>2689646.1</v>
      </c>
      <c r="D32" s="23">
        <v>1594980.3</v>
      </c>
      <c r="E32" s="55">
        <f t="shared" si="0"/>
        <v>77.31419763110252</v>
      </c>
      <c r="F32" s="23">
        <v>1923806.9</v>
      </c>
      <c r="G32" s="55">
        <f t="shared" si="1"/>
        <v>120.61634240874322</v>
      </c>
      <c r="H32" s="23">
        <v>1055960.2</v>
      </c>
      <c r="I32" s="55">
        <f t="shared" si="2"/>
        <v>54.88909515814711</v>
      </c>
    </row>
    <row r="33" spans="1:9" ht="24.75" customHeight="1">
      <c r="A33" s="16" t="s">
        <v>51</v>
      </c>
      <c r="B33" s="23">
        <v>2554901</v>
      </c>
      <c r="C33" s="61">
        <v>2612511.2</v>
      </c>
      <c r="D33" s="23">
        <v>2558604.9</v>
      </c>
      <c r="E33" s="55">
        <f t="shared" si="0"/>
        <v>100.14497234922213</v>
      </c>
      <c r="F33" s="23">
        <v>2582515.2</v>
      </c>
      <c r="G33" s="55">
        <f t="shared" si="1"/>
        <v>100.93450536266855</v>
      </c>
      <c r="H33" s="23">
        <v>2608211.5</v>
      </c>
      <c r="I33" s="55">
        <f t="shared" si="2"/>
        <v>100.99501060051843</v>
      </c>
    </row>
    <row r="34" spans="1:9" ht="16.5" customHeight="1">
      <c r="A34" s="16" t="s">
        <v>52</v>
      </c>
      <c r="B34" s="23">
        <v>73126.8</v>
      </c>
      <c r="C34" s="61">
        <v>76494.2</v>
      </c>
      <c r="D34" s="23">
        <v>76942.5</v>
      </c>
      <c r="E34" s="55">
        <f t="shared" si="0"/>
        <v>105.21792284087365</v>
      </c>
      <c r="F34" s="23">
        <v>74471.2</v>
      </c>
      <c r="G34" s="55">
        <f t="shared" si="1"/>
        <v>96.78812099944764</v>
      </c>
      <c r="H34" s="23">
        <v>74171.2</v>
      </c>
      <c r="I34" s="55">
        <f t="shared" si="2"/>
        <v>99.59715970737682</v>
      </c>
    </row>
    <row r="35" spans="1:9" ht="16.5" customHeight="1">
      <c r="A35" s="68" t="s">
        <v>60</v>
      </c>
      <c r="B35" s="20">
        <v>0</v>
      </c>
      <c r="C35" s="60">
        <v>25</v>
      </c>
      <c r="D35" s="20">
        <v>0</v>
      </c>
      <c r="E35" s="55">
        <v>0</v>
      </c>
      <c r="F35" s="20">
        <v>0</v>
      </c>
      <c r="G35" s="55">
        <v>0</v>
      </c>
      <c r="H35" s="20">
        <v>0</v>
      </c>
      <c r="I35" s="55">
        <v>0</v>
      </c>
    </row>
    <row r="36" spans="1:9" s="17" customFormat="1" ht="26.25" customHeight="1">
      <c r="A36" s="28" t="s">
        <v>27</v>
      </c>
      <c r="B36" s="20">
        <f>B30+B5+B35</f>
        <v>6510871.3</v>
      </c>
      <c r="C36" s="20">
        <f>C30+C5+C35</f>
        <v>7882189.9</v>
      </c>
      <c r="D36" s="20">
        <f>D30+D5+D35</f>
        <v>6201555</v>
      </c>
      <c r="E36" s="55">
        <f t="shared" si="0"/>
        <v>95.24923338601394</v>
      </c>
      <c r="F36" s="20">
        <f>F30+F5+F35</f>
        <v>6511183</v>
      </c>
      <c r="G36" s="55">
        <f t="shared" si="1"/>
        <v>104.99274778664383</v>
      </c>
      <c r="H36" s="20">
        <f>H30+H5+H35</f>
        <v>5750606.200000001</v>
      </c>
      <c r="I36" s="55">
        <f t="shared" si="2"/>
        <v>88.31891531846058</v>
      </c>
    </row>
    <row r="37" spans="1:9" ht="24" customHeight="1">
      <c r="A37" s="28" t="s">
        <v>15</v>
      </c>
      <c r="B37" s="26">
        <v>6641678.8</v>
      </c>
      <c r="C37" s="64">
        <v>8095844.7</v>
      </c>
      <c r="D37" s="26">
        <v>6201555</v>
      </c>
      <c r="E37" s="55">
        <f t="shared" si="0"/>
        <v>93.37330495416309</v>
      </c>
      <c r="F37" s="26">
        <v>6511183</v>
      </c>
      <c r="G37" s="55">
        <f t="shared" si="1"/>
        <v>104.99274778664383</v>
      </c>
      <c r="H37" s="26">
        <v>5750606.2</v>
      </c>
      <c r="I37" s="55">
        <f t="shared" si="2"/>
        <v>88.31891531846057</v>
      </c>
    </row>
    <row r="38" spans="1:9" ht="24" customHeight="1">
      <c r="A38" s="25" t="s">
        <v>30</v>
      </c>
      <c r="B38" s="26">
        <f>B36-B37</f>
        <v>-130807.5</v>
      </c>
      <c r="C38" s="64">
        <f>C36-C37</f>
        <v>-213654.7999999998</v>
      </c>
      <c r="D38" s="26">
        <f>D36-D37</f>
        <v>0</v>
      </c>
      <c r="E38" s="55">
        <v>0</v>
      </c>
      <c r="F38" s="26">
        <f>F36-F37</f>
        <v>0</v>
      </c>
      <c r="G38" s="55">
        <v>0</v>
      </c>
      <c r="H38" s="26">
        <f>H36-H37</f>
        <v>0</v>
      </c>
      <c r="I38" s="55">
        <v>0</v>
      </c>
    </row>
    <row r="39" spans="1:9" ht="24" customHeight="1">
      <c r="A39" s="25" t="s">
        <v>16</v>
      </c>
      <c r="B39" s="26">
        <f>B40</f>
        <v>130807.5</v>
      </c>
      <c r="C39" s="26">
        <f aca="true" t="shared" si="3" ref="C39:H39">C40</f>
        <v>213654.8</v>
      </c>
      <c r="D39" s="26">
        <f t="shared" si="3"/>
        <v>0</v>
      </c>
      <c r="E39" s="55">
        <v>0</v>
      </c>
      <c r="F39" s="26">
        <f t="shared" si="3"/>
        <v>0</v>
      </c>
      <c r="G39" s="55">
        <v>0</v>
      </c>
      <c r="H39" s="26">
        <f t="shared" si="3"/>
        <v>0</v>
      </c>
      <c r="I39" s="55">
        <v>0</v>
      </c>
    </row>
    <row r="40" spans="1:9" ht="24" customHeight="1">
      <c r="A40" s="29" t="s">
        <v>17</v>
      </c>
      <c r="B40" s="26">
        <v>130807.5</v>
      </c>
      <c r="C40" s="64">
        <v>213654.8</v>
      </c>
      <c r="D40" s="26">
        <v>0</v>
      </c>
      <c r="E40" s="55">
        <v>0</v>
      </c>
      <c r="F40" s="26">
        <v>0</v>
      </c>
      <c r="G40" s="55">
        <v>0</v>
      </c>
      <c r="H40" s="26">
        <v>0</v>
      </c>
      <c r="I40" s="55">
        <v>0</v>
      </c>
    </row>
    <row r="41" spans="1:9" ht="27.75" customHeight="1">
      <c r="A41" s="18"/>
      <c r="B41" s="30"/>
      <c r="C41" s="65"/>
      <c r="D41" s="30"/>
      <c r="E41" s="31"/>
      <c r="F41" s="30"/>
      <c r="G41" s="31"/>
      <c r="H41" s="30"/>
      <c r="I41" s="31"/>
    </row>
    <row r="42" spans="1:9" ht="36.75" customHeight="1">
      <c r="A42" s="56" t="s">
        <v>41</v>
      </c>
      <c r="B42" s="56"/>
      <c r="C42" s="66"/>
      <c r="F42" s="70"/>
      <c r="G42" s="70"/>
      <c r="H42" s="70" t="s">
        <v>33</v>
      </c>
      <c r="I42" s="70"/>
    </row>
  </sheetData>
  <sheetProtection/>
  <mergeCells count="4">
    <mergeCell ref="H42:I42"/>
    <mergeCell ref="F42:G42"/>
    <mergeCell ref="A1:I1"/>
    <mergeCell ref="H2:I2"/>
  </mergeCells>
  <printOptions/>
  <pageMargins left="0.61" right="0.17" top="0.45" bottom="0.63" header="0.62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H9" sqref="H9"/>
    </sheetView>
  </sheetViews>
  <sheetFormatPr defaultColWidth="9.25390625" defaultRowHeight="12.75"/>
  <cols>
    <col min="1" max="1" width="33.875" style="6" customWidth="1"/>
    <col min="2" max="2" width="11.75390625" style="1" customWidth="1"/>
    <col min="3" max="4" width="10.75390625" style="1" customWidth="1"/>
    <col min="5" max="5" width="11.75390625" style="1" customWidth="1"/>
    <col min="6" max="6" width="10.75390625" style="1" customWidth="1"/>
    <col min="7" max="7" width="9.75390625" style="1" customWidth="1"/>
    <col min="8" max="8" width="11.75390625" style="1" customWidth="1"/>
    <col min="9" max="9" width="10.75390625" style="1" customWidth="1"/>
    <col min="10" max="10" width="9.75390625" style="1" customWidth="1"/>
    <col min="11" max="11" width="10.375" style="1" customWidth="1"/>
    <col min="12" max="12" width="9.875" style="1" customWidth="1"/>
    <col min="13" max="13" width="12.875" style="1" customWidth="1"/>
    <col min="14" max="14" width="18.75390625" style="1" customWidth="1"/>
    <col min="15" max="15" width="8.25390625" style="1" customWidth="1"/>
    <col min="16" max="16" width="7.75390625" style="1" customWidth="1"/>
    <col min="17" max="17" width="9.25390625" style="1" customWidth="1"/>
    <col min="18" max="18" width="7.25390625" style="1" customWidth="1"/>
    <col min="19" max="16384" width="9.25390625" style="1" customWidth="1"/>
  </cols>
  <sheetData>
    <row r="1" spans="1:11" ht="37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32"/>
    </row>
    <row r="2" spans="1:11" ht="18.75">
      <c r="A2" s="74"/>
      <c r="B2" s="74"/>
      <c r="C2" s="74"/>
      <c r="D2" s="74"/>
      <c r="E2" s="33"/>
      <c r="F2" s="33"/>
      <c r="G2" s="33"/>
      <c r="H2" s="33"/>
      <c r="I2" s="33"/>
      <c r="J2" s="33" t="s">
        <v>31</v>
      </c>
      <c r="K2" s="33"/>
    </row>
    <row r="3" spans="1:11" ht="18.75">
      <c r="A3" s="75" t="s">
        <v>0</v>
      </c>
      <c r="B3" s="76" t="s">
        <v>42</v>
      </c>
      <c r="C3" s="77"/>
      <c r="D3" s="78"/>
      <c r="E3" s="76" t="s">
        <v>48</v>
      </c>
      <c r="F3" s="77"/>
      <c r="G3" s="78"/>
      <c r="H3" s="76" t="s">
        <v>62</v>
      </c>
      <c r="I3" s="77"/>
      <c r="J3" s="78"/>
      <c r="K3" s="34"/>
    </row>
    <row r="4" spans="1:11" s="3" customFormat="1" ht="53.25" customHeight="1">
      <c r="A4" s="75"/>
      <c r="B4" s="35" t="s">
        <v>19</v>
      </c>
      <c r="C4" s="36" t="s">
        <v>22</v>
      </c>
      <c r="D4" s="36" t="s">
        <v>23</v>
      </c>
      <c r="E4" s="35" t="s">
        <v>19</v>
      </c>
      <c r="F4" s="36" t="s">
        <v>22</v>
      </c>
      <c r="G4" s="36" t="s">
        <v>23</v>
      </c>
      <c r="H4" s="35" t="s">
        <v>19</v>
      </c>
      <c r="I4" s="36" t="s">
        <v>22</v>
      </c>
      <c r="J4" s="36" t="s">
        <v>23</v>
      </c>
      <c r="K4" s="34"/>
    </row>
    <row r="5" spans="1:11" s="3" customFormat="1" ht="12.75" customHeight="1">
      <c r="A5" s="10">
        <v>1</v>
      </c>
      <c r="B5" s="10">
        <v>2</v>
      </c>
      <c r="C5" s="27">
        <v>3</v>
      </c>
      <c r="D5" s="27">
        <v>4</v>
      </c>
      <c r="E5" s="10">
        <v>5</v>
      </c>
      <c r="F5" s="27">
        <v>6</v>
      </c>
      <c r="G5" s="27">
        <v>7</v>
      </c>
      <c r="H5" s="10">
        <v>8</v>
      </c>
      <c r="I5" s="27">
        <v>9</v>
      </c>
      <c r="J5" s="27">
        <v>10</v>
      </c>
      <c r="K5" s="37"/>
    </row>
    <row r="6" spans="1:11" s="3" customFormat="1" ht="18" customHeight="1">
      <c r="A6" s="38" t="s">
        <v>20</v>
      </c>
      <c r="B6" s="39">
        <f>B7+B31</f>
        <v>6201555</v>
      </c>
      <c r="C6" s="40">
        <f>C7+C31</f>
        <v>100</v>
      </c>
      <c r="D6" s="40"/>
      <c r="E6" s="39">
        <f>E7+E31</f>
        <v>6511183</v>
      </c>
      <c r="F6" s="40">
        <f>F7+F31</f>
        <v>100</v>
      </c>
      <c r="G6" s="40"/>
      <c r="H6" s="39">
        <f>H7+H31</f>
        <v>5750606.200000001</v>
      </c>
      <c r="I6" s="40">
        <f>I7+I31</f>
        <v>100</v>
      </c>
      <c r="J6" s="40"/>
      <c r="K6" s="41"/>
    </row>
    <row r="7" spans="1:12" s="9" customFormat="1" ht="36" customHeight="1">
      <c r="A7" s="42" t="s">
        <v>7</v>
      </c>
      <c r="B7" s="39">
        <f>B8+B16</f>
        <v>1721303.2999999998</v>
      </c>
      <c r="C7" s="24">
        <f>B7/B6*100</f>
        <v>27.755995068978667</v>
      </c>
      <c r="D7" s="24">
        <f>D8+D16</f>
        <v>100.00000000000001</v>
      </c>
      <c r="E7" s="39">
        <f>E8+E16</f>
        <v>1847630.7000000002</v>
      </c>
      <c r="F7" s="24">
        <f>E7/E6*100</f>
        <v>28.37626741561403</v>
      </c>
      <c r="G7" s="24">
        <f>G8+G16</f>
        <v>99.99999999999999</v>
      </c>
      <c r="H7" s="39">
        <f>H8+H16</f>
        <v>1947088.3000000003</v>
      </c>
      <c r="I7" s="24">
        <f>H7/H6*100</f>
        <v>33.858835612843734</v>
      </c>
      <c r="J7" s="24">
        <f>J8+J16</f>
        <v>100</v>
      </c>
      <c r="K7" s="43"/>
      <c r="L7" s="53"/>
    </row>
    <row r="8" spans="1:12" s="9" customFormat="1" ht="22.5" customHeight="1">
      <c r="A8" s="11" t="s">
        <v>1</v>
      </c>
      <c r="B8" s="39">
        <f>B9+B11+B13+B14+B15+B10+B12</f>
        <v>1578973.9999999998</v>
      </c>
      <c r="C8" s="20">
        <f>B8/B6*100</f>
        <v>25.46093681342824</v>
      </c>
      <c r="D8" s="20">
        <f>B8/B7*100</f>
        <v>91.73130615621315</v>
      </c>
      <c r="E8" s="39">
        <f>E9+E11+E13+E14+E15+E10+E12</f>
        <v>1704887.4000000001</v>
      </c>
      <c r="F8" s="20">
        <f>E8/E6*100</f>
        <v>26.183988378148797</v>
      </c>
      <c r="G8" s="20">
        <f>E8/E7*100</f>
        <v>92.2742515590372</v>
      </c>
      <c r="H8" s="39">
        <f>H9+H11+H13+H14+H15+H10+H12</f>
        <v>1803914.5000000002</v>
      </c>
      <c r="I8" s="20">
        <f>H8/H6*100</f>
        <v>31.369118963492927</v>
      </c>
      <c r="J8" s="20">
        <f>H8/H7*100</f>
        <v>92.64677416016521</v>
      </c>
      <c r="K8" s="43"/>
      <c r="L8" s="53"/>
    </row>
    <row r="9" spans="1:11" ht="24" customHeight="1">
      <c r="A9" s="12" t="s">
        <v>21</v>
      </c>
      <c r="B9" s="44">
        <v>1144382.5</v>
      </c>
      <c r="C9" s="24">
        <f>B9/B6*100</f>
        <v>18.45315408796665</v>
      </c>
      <c r="D9" s="24">
        <f>B9/B7*100</f>
        <v>66.4834895744405</v>
      </c>
      <c r="E9" s="44">
        <v>1255163</v>
      </c>
      <c r="F9" s="24">
        <f>E9/E6*100</f>
        <v>19.277034603389275</v>
      </c>
      <c r="G9" s="24">
        <f>E9/E7*100</f>
        <v>67.93365145967752</v>
      </c>
      <c r="H9" s="44">
        <v>1339692.3</v>
      </c>
      <c r="I9" s="24">
        <f>H9/H6*100</f>
        <v>23.296540458638948</v>
      </c>
      <c r="J9" s="24">
        <f>H9/H7*100</f>
        <v>68.8049073069773</v>
      </c>
      <c r="K9" s="43"/>
    </row>
    <row r="10" spans="1:11" ht="42.75" customHeight="1">
      <c r="A10" s="12" t="s">
        <v>28</v>
      </c>
      <c r="B10" s="44">
        <v>26357.4</v>
      </c>
      <c r="C10" s="24">
        <f>B10/B6*100</f>
        <v>0.4250127588967606</v>
      </c>
      <c r="D10" s="24">
        <f>B10/B7*100</f>
        <v>1.5312467012640947</v>
      </c>
      <c r="E10" s="44">
        <v>28474.9</v>
      </c>
      <c r="F10" s="24">
        <f>E10/E6*100</f>
        <v>0.4373229872359601</v>
      </c>
      <c r="G10" s="24">
        <f>E10/E7*100</f>
        <v>1.5411575484213376</v>
      </c>
      <c r="H10" s="44">
        <v>29293.1</v>
      </c>
      <c r="I10" s="24">
        <f>H10/H6*100</f>
        <v>0.5093915142372294</v>
      </c>
      <c r="J10" s="24">
        <f>H10/H7*100</f>
        <v>1.5044566802645774</v>
      </c>
      <c r="K10" s="43"/>
    </row>
    <row r="11" spans="1:11" ht="27.75" customHeight="1">
      <c r="A11" s="12" t="s">
        <v>29</v>
      </c>
      <c r="B11" s="45">
        <v>220795.7</v>
      </c>
      <c r="C11" s="24">
        <f>B11/B6*100</f>
        <v>3.5603280145060396</v>
      </c>
      <c r="D11" s="24">
        <f>B11/B7*100</f>
        <v>12.82723968518506</v>
      </c>
      <c r="E11" s="45">
        <v>232383.1</v>
      </c>
      <c r="F11" s="24">
        <f>E11/E6*100</f>
        <v>3.5689843151390463</v>
      </c>
      <c r="G11" s="24">
        <f>E11/E7*100</f>
        <v>12.577356503115041</v>
      </c>
      <c r="H11" s="45">
        <v>244578.6</v>
      </c>
      <c r="I11" s="24">
        <f>H11/H6*100</f>
        <v>4.253092482667305</v>
      </c>
      <c r="J11" s="24">
        <f>H11/H7*100</f>
        <v>12.56124850629527</v>
      </c>
      <c r="K11" s="43"/>
    </row>
    <row r="12" spans="1:11" ht="42.75" customHeight="1">
      <c r="A12" s="12" t="s">
        <v>26</v>
      </c>
      <c r="B12" s="45">
        <v>18909.8</v>
      </c>
      <c r="C12" s="24">
        <f>B12/B6*100</f>
        <v>0.3049202982155282</v>
      </c>
      <c r="D12" s="24">
        <f>B12/B7*100</f>
        <v>1.0985745510393201</v>
      </c>
      <c r="E12" s="45">
        <v>19902.1</v>
      </c>
      <c r="F12" s="24">
        <f>E12/E7*100</f>
        <v>1.0771687220828272</v>
      </c>
      <c r="G12" s="24">
        <f>E12/E7*100</f>
        <v>1.0771687220828272</v>
      </c>
      <c r="H12" s="45">
        <v>20946.6</v>
      </c>
      <c r="I12" s="24">
        <f>H12/H6*100</f>
        <v>0.3642502941689868</v>
      </c>
      <c r="J12" s="24">
        <f>H12/H7*100</f>
        <v>1.075790964385128</v>
      </c>
      <c r="K12" s="43"/>
    </row>
    <row r="13" spans="1:11" ht="21" customHeight="1">
      <c r="A13" s="13" t="s">
        <v>3</v>
      </c>
      <c r="B13" s="46">
        <v>67462.9</v>
      </c>
      <c r="C13" s="24">
        <f>B13/B6*100</f>
        <v>1.0878384534201502</v>
      </c>
      <c r="D13" s="24">
        <f>B13/B7*100</f>
        <v>3.9192918528652103</v>
      </c>
      <c r="E13" s="46">
        <v>67597.8</v>
      </c>
      <c r="F13" s="24">
        <f>E13/E6*100</f>
        <v>1.0381800050774184</v>
      </c>
      <c r="G13" s="24">
        <f>E13/E7*100</f>
        <v>3.6586207406057927</v>
      </c>
      <c r="H13" s="46">
        <v>67733</v>
      </c>
      <c r="I13" s="24">
        <f>H13/H6*100</f>
        <v>1.177841042219166</v>
      </c>
      <c r="J13" s="24">
        <f>H13/H7*100</f>
        <v>3.4786814753085413</v>
      </c>
      <c r="K13" s="43"/>
    </row>
    <row r="14" spans="1:11" ht="18.75">
      <c r="A14" s="12" t="s">
        <v>12</v>
      </c>
      <c r="B14" s="45">
        <v>75999.9</v>
      </c>
      <c r="C14" s="24">
        <f>B14/B6*100</f>
        <v>1.225497476036252</v>
      </c>
      <c r="D14" s="24">
        <f>B14/B7*100</f>
        <v>4.415253256064751</v>
      </c>
      <c r="E14" s="45">
        <v>75999.9</v>
      </c>
      <c r="F14" s="24">
        <f>E14/E6*100</f>
        <v>1.1672210718083025</v>
      </c>
      <c r="G14" s="24">
        <f>E14/E7*100</f>
        <v>4.113370707685252</v>
      </c>
      <c r="H14" s="45">
        <v>75999.9</v>
      </c>
      <c r="I14" s="24">
        <f>H14/H6*100</f>
        <v>1.321598060392311</v>
      </c>
      <c r="J14" s="24">
        <f>H14/H7*100</f>
        <v>3.9032590355558083</v>
      </c>
      <c r="K14" s="43"/>
    </row>
    <row r="15" spans="1:11" ht="19.5" customHeight="1">
      <c r="A15" s="12" t="s">
        <v>8</v>
      </c>
      <c r="B15" s="46">
        <v>25065.8</v>
      </c>
      <c r="C15" s="24">
        <f>B15/B6*100</f>
        <v>0.40418572438686745</v>
      </c>
      <c r="D15" s="24">
        <f>B15/B7*100</f>
        <v>1.4562105353542285</v>
      </c>
      <c r="E15" s="46">
        <v>25366.6</v>
      </c>
      <c r="F15" s="24">
        <f>E15/E6*100</f>
        <v>0.3895851184032149</v>
      </c>
      <c r="G15" s="24">
        <f>E15/E7*100</f>
        <v>1.3729258774494273</v>
      </c>
      <c r="H15" s="46">
        <v>25671</v>
      </c>
      <c r="I15" s="24">
        <f>H15/H6*100</f>
        <v>0.44640511116897547</v>
      </c>
      <c r="J15" s="24">
        <f>H15/H7*100</f>
        <v>1.318430191378583</v>
      </c>
      <c r="K15" s="43"/>
    </row>
    <row r="16" spans="1:12" ht="21.75" customHeight="1">
      <c r="A16" s="47" t="s">
        <v>4</v>
      </c>
      <c r="B16" s="39">
        <f>SUM(B17:B30)</f>
        <v>142329.30000000002</v>
      </c>
      <c r="C16" s="20">
        <f>B16/B6*100</f>
        <v>2.2950582555504226</v>
      </c>
      <c r="D16" s="20">
        <f>B16/B7*100</f>
        <v>8.268693843786858</v>
      </c>
      <c r="E16" s="39">
        <f>SUM(E17:E30)</f>
        <v>142743.30000000002</v>
      </c>
      <c r="F16" s="20">
        <f>E16/E6*100</f>
        <v>2.192279037465235</v>
      </c>
      <c r="G16" s="20">
        <f>E16/E7*100</f>
        <v>7.7257484409627954</v>
      </c>
      <c r="H16" s="39">
        <f>SUM(H17:H30)</f>
        <v>143173.80000000002</v>
      </c>
      <c r="I16" s="20">
        <f>H16/H6*100</f>
        <v>2.489716649350811</v>
      </c>
      <c r="J16" s="20">
        <f>H16/H7*100</f>
        <v>7.353225839834793</v>
      </c>
      <c r="K16" s="43"/>
      <c r="L16" s="52"/>
    </row>
    <row r="17" spans="1:12" ht="93.75" customHeight="1">
      <c r="A17" s="14" t="s">
        <v>34</v>
      </c>
      <c r="B17" s="45">
        <v>55000</v>
      </c>
      <c r="C17" s="24">
        <f>B17/B6*100</f>
        <v>0.8868743403872094</v>
      </c>
      <c r="D17" s="24">
        <f>B17/B7*100</f>
        <v>3.1952532711695847</v>
      </c>
      <c r="E17" s="45">
        <v>55000</v>
      </c>
      <c r="F17" s="24">
        <f>E17/E6*100</f>
        <v>0.8447005713093918</v>
      </c>
      <c r="G17" s="24">
        <f>E17/E7*100</f>
        <v>2.976785350016104</v>
      </c>
      <c r="H17" s="45">
        <v>55000</v>
      </c>
      <c r="I17" s="24">
        <f>H17/H6*100</f>
        <v>0.9564209074166823</v>
      </c>
      <c r="J17" s="24">
        <f>H17/H7*100</f>
        <v>2.82473065037677</v>
      </c>
      <c r="K17" s="43"/>
      <c r="L17" s="52"/>
    </row>
    <row r="18" spans="1:11" ht="114" customHeight="1">
      <c r="A18" s="14" t="s">
        <v>35</v>
      </c>
      <c r="B18" s="45">
        <v>13000</v>
      </c>
      <c r="C18" s="24">
        <f>B18/B6*100</f>
        <v>0.2096248440915222</v>
      </c>
      <c r="D18" s="24">
        <f>B18/B7*100</f>
        <v>0.7552416822764472</v>
      </c>
      <c r="E18" s="45">
        <v>13000</v>
      </c>
      <c r="F18" s="24">
        <f>E18/E6*100</f>
        <v>0.19965649867312896</v>
      </c>
      <c r="G18" s="24">
        <f>E18/E7*100</f>
        <v>0.7036038100038065</v>
      </c>
      <c r="H18" s="45">
        <v>13000</v>
      </c>
      <c r="I18" s="24">
        <f>H18/H6*100</f>
        <v>0.2260631235712158</v>
      </c>
      <c r="J18" s="24">
        <f>H18/H7*100</f>
        <v>0.6676636082708729</v>
      </c>
      <c r="K18" s="43"/>
    </row>
    <row r="19" spans="1:11" ht="57.75" customHeight="1">
      <c r="A19" s="14" t="s">
        <v>25</v>
      </c>
      <c r="B19" s="45">
        <v>10500</v>
      </c>
      <c r="C19" s="24">
        <f>B19/B6*100</f>
        <v>0.16931237407392177</v>
      </c>
      <c r="D19" s="24">
        <f>B19/B7*100</f>
        <v>0.6100028972232843</v>
      </c>
      <c r="E19" s="45">
        <v>10500</v>
      </c>
      <c r="F19" s="24">
        <f>E19/E6*100</f>
        <v>0.1612610181590657</v>
      </c>
      <c r="G19" s="24">
        <f>E19/E7*100</f>
        <v>0.5682953850030744</v>
      </c>
      <c r="H19" s="45">
        <v>10500</v>
      </c>
      <c r="I19" s="24">
        <f>H19/H6*100</f>
        <v>0.18258944596136661</v>
      </c>
      <c r="J19" s="24">
        <f>H19/H7*100</f>
        <v>0.5392667605264743</v>
      </c>
      <c r="K19" s="43"/>
    </row>
    <row r="20" spans="1:11" s="4" customFormat="1" ht="102.75" customHeight="1">
      <c r="A20" s="15" t="s">
        <v>9</v>
      </c>
      <c r="B20" s="45">
        <v>4392.2</v>
      </c>
      <c r="C20" s="24">
        <f>B20/B6*100</f>
        <v>0.07082417232452183</v>
      </c>
      <c r="D20" s="24">
        <f>B20/B7*100</f>
        <v>0.2551671166842009</v>
      </c>
      <c r="E20" s="45">
        <v>4392.2</v>
      </c>
      <c r="F20" s="24">
        <f>E20/E6*100</f>
        <v>0.06745625180554747</v>
      </c>
      <c r="G20" s="24">
        <f>E20/E7*100</f>
        <v>0.23772066571528605</v>
      </c>
      <c r="H20" s="45">
        <v>4392.2</v>
      </c>
      <c r="I20" s="24">
        <f>H20/H6*100</f>
        <v>0.07637803471919184</v>
      </c>
      <c r="J20" s="24">
        <f>H20/H7*100</f>
        <v>0.22557785386517906</v>
      </c>
      <c r="K20" s="43"/>
    </row>
    <row r="21" spans="1:11" s="4" customFormat="1" ht="139.5" customHeight="1">
      <c r="A21" s="15" t="s">
        <v>53</v>
      </c>
      <c r="B21" s="45">
        <v>3600</v>
      </c>
      <c r="C21" s="24">
        <f>B21/B6*100</f>
        <v>0.05804995682534461</v>
      </c>
      <c r="D21" s="24">
        <f>B21/B7*100</f>
        <v>0.20914385047655465</v>
      </c>
      <c r="E21" s="45">
        <v>3600</v>
      </c>
      <c r="F21" s="24">
        <f>E21/E6*100</f>
        <v>0.0552894919402511</v>
      </c>
      <c r="G21" s="24">
        <f>E21/E7*100</f>
        <v>0.19484413200105408</v>
      </c>
      <c r="H21" s="45">
        <v>3600</v>
      </c>
      <c r="I21" s="24">
        <f>H21/H6*100</f>
        <v>0.06260209575818285</v>
      </c>
      <c r="J21" s="24">
        <f>H21/H7*100</f>
        <v>0.18489146075193402</v>
      </c>
      <c r="K21" s="43"/>
    </row>
    <row r="22" spans="1:11" ht="25.5">
      <c r="A22" s="15" t="s">
        <v>5</v>
      </c>
      <c r="B22" s="45">
        <v>10350.1</v>
      </c>
      <c r="C22" s="24">
        <f>B22/B6*100</f>
        <v>0.16689523837166645</v>
      </c>
      <c r="D22" s="24">
        <f>B22/B7*100</f>
        <v>0.6012943796714967</v>
      </c>
      <c r="E22" s="45">
        <v>10764.1</v>
      </c>
      <c r="F22" s="24">
        <f>E22/E6*100</f>
        <v>0.16531711672057137</v>
      </c>
      <c r="G22" s="24">
        <f>E22/E7*100</f>
        <v>0.5825893670201518</v>
      </c>
      <c r="H22" s="45">
        <v>11194.6</v>
      </c>
      <c r="I22" s="24">
        <f>H22/H6*100</f>
        <v>0.19466817254848712</v>
      </c>
      <c r="J22" s="24">
        <f>H22/H7*100</f>
        <v>0.574940540703778</v>
      </c>
      <c r="K22" s="43"/>
    </row>
    <row r="23" spans="1:11" ht="25.5">
      <c r="A23" s="15" t="s">
        <v>43</v>
      </c>
      <c r="B23" s="45">
        <v>896</v>
      </c>
      <c r="C23" s="24">
        <f>B23/B6*100</f>
        <v>0.014447989254307993</v>
      </c>
      <c r="D23" s="24">
        <f>B23/B7*100</f>
        <v>0.05205358056305359</v>
      </c>
      <c r="E23" s="45">
        <v>896</v>
      </c>
      <c r="F23" s="24">
        <f>E23/E6*100</f>
        <v>0.013760940216240273</v>
      </c>
      <c r="G23" s="24">
        <f>E23/E7*100</f>
        <v>0.04849453952026235</v>
      </c>
      <c r="H23" s="45">
        <v>896</v>
      </c>
      <c r="I23" s="24">
        <f>H23/H6*100</f>
        <v>0.015580966055369952</v>
      </c>
      <c r="J23" s="24">
        <f>H23/H7*100</f>
        <v>0.046017430231592465</v>
      </c>
      <c r="K23" s="43"/>
    </row>
    <row r="24" spans="1:11" ht="38.25">
      <c r="A24" s="15" t="s">
        <v>47</v>
      </c>
      <c r="B24" s="45">
        <v>300</v>
      </c>
      <c r="C24" s="24">
        <f>B24/B6*100</f>
        <v>0.00483749640211205</v>
      </c>
      <c r="D24" s="24">
        <f>B24/B7</f>
        <v>0.00017428654206379552</v>
      </c>
      <c r="E24" s="45">
        <v>300</v>
      </c>
      <c r="F24" s="24">
        <f>E24/E6*100</f>
        <v>0.004607457661687592</v>
      </c>
      <c r="G24" s="24">
        <f>E24/E7</f>
        <v>0.0001623701100008784</v>
      </c>
      <c r="H24" s="45">
        <v>300</v>
      </c>
      <c r="I24" s="24">
        <f>H24/H7*100</f>
        <v>0.015407621729327834</v>
      </c>
      <c r="J24" s="24">
        <f>H24/H8*100</f>
        <v>0.016630499948861212</v>
      </c>
      <c r="K24" s="43"/>
    </row>
    <row r="25" spans="1:11" ht="104.25" customHeight="1">
      <c r="A25" s="12" t="s">
        <v>10</v>
      </c>
      <c r="B25" s="45">
        <v>6150.3</v>
      </c>
      <c r="C25" s="24">
        <f>B25/B6*100</f>
        <v>0.09917351373969917</v>
      </c>
      <c r="D25" s="24">
        <f>B25/B7*100</f>
        <v>0.3573048398849872</v>
      </c>
      <c r="E25" s="45">
        <v>6150.3</v>
      </c>
      <c r="F25" s="24">
        <f>E25/E6*100</f>
        <v>0.09445748952225733</v>
      </c>
      <c r="G25" s="24">
        <f>E25/E7*100</f>
        <v>0.3328749625128008</v>
      </c>
      <c r="H25" s="45">
        <v>6150.3</v>
      </c>
      <c r="I25" s="24">
        <f>H25/H6*100</f>
        <v>0.1069504637615422</v>
      </c>
      <c r="J25" s="24">
        <f>H25/H7*100</f>
        <v>0.31587165307294995</v>
      </c>
      <c r="K25" s="43"/>
    </row>
    <row r="26" spans="1:11" ht="44.25" customHeight="1">
      <c r="A26" s="16" t="s">
        <v>14</v>
      </c>
      <c r="B26" s="45">
        <v>26000</v>
      </c>
      <c r="C26" s="24">
        <f>B26/B6*100</f>
        <v>0.4192496881830444</v>
      </c>
      <c r="D26" s="24">
        <f>B26/B7*100</f>
        <v>1.5104833645528943</v>
      </c>
      <c r="E26" s="45">
        <v>26000</v>
      </c>
      <c r="F26" s="24">
        <f>E26/E6*100</f>
        <v>0.3993129973462579</v>
      </c>
      <c r="G26" s="24">
        <f>E26/E7*100</f>
        <v>1.407207620007613</v>
      </c>
      <c r="H26" s="45">
        <v>26000</v>
      </c>
      <c r="I26" s="24">
        <f>H26/H6*100</f>
        <v>0.4521262471424316</v>
      </c>
      <c r="J26" s="24">
        <f>H26/H7*100</f>
        <v>1.3353272165417458</v>
      </c>
      <c r="K26" s="43"/>
    </row>
    <row r="27" spans="1:11" ht="63.75" customHeight="1">
      <c r="A27" s="16" t="s">
        <v>44</v>
      </c>
      <c r="B27" s="45">
        <v>4500</v>
      </c>
      <c r="C27" s="24">
        <f>B27/B6*100</f>
        <v>0.07256244603168077</v>
      </c>
      <c r="D27" s="24">
        <f>B27/B7*100</f>
        <v>0.2614298130956933</v>
      </c>
      <c r="E27" s="45">
        <v>4500</v>
      </c>
      <c r="F27" s="24">
        <f>E27/E6*100</f>
        <v>0.06911186492531388</v>
      </c>
      <c r="G27" s="24">
        <f>E27/E7*100</f>
        <v>0.24355516500131758</v>
      </c>
      <c r="H27" s="45">
        <v>4500</v>
      </c>
      <c r="I27" s="24">
        <f>H27/H6*100</f>
        <v>0.07825261969772855</v>
      </c>
      <c r="J27" s="24">
        <f>H27/H7*100</f>
        <v>0.23111432593991751</v>
      </c>
      <c r="K27" s="43"/>
    </row>
    <row r="28" spans="1:11" ht="108.75" customHeight="1">
      <c r="A28" s="16" t="s">
        <v>40</v>
      </c>
      <c r="B28" s="45">
        <v>3000</v>
      </c>
      <c r="C28" s="24">
        <f>B28/B6*100</f>
        <v>0.04837496402112051</v>
      </c>
      <c r="D28" s="24">
        <f>B28/B7*100</f>
        <v>0.1742865420637955</v>
      </c>
      <c r="E28" s="45">
        <v>3000</v>
      </c>
      <c r="F28" s="24">
        <f>E28/E6*100</f>
        <v>0.04607457661687592</v>
      </c>
      <c r="G28" s="24">
        <f>E28/E7*100</f>
        <v>0.1623701100008784</v>
      </c>
      <c r="H28" s="45">
        <v>3000</v>
      </c>
      <c r="I28" s="24">
        <f>H28/H6*100</f>
        <v>0.052168413131819025</v>
      </c>
      <c r="J28" s="24">
        <f>H28/H7*100</f>
        <v>0.15407621729327836</v>
      </c>
      <c r="K28" s="43"/>
    </row>
    <row r="29" spans="1:11" ht="27" customHeight="1">
      <c r="A29" s="12" t="s">
        <v>6</v>
      </c>
      <c r="B29" s="48">
        <v>4257.7</v>
      </c>
      <c r="C29" s="24">
        <f>B29/B6*100</f>
        <v>0.06865536143757493</v>
      </c>
      <c r="D29" s="24">
        <f>B29/B7*100</f>
        <v>0.2473532700483407</v>
      </c>
      <c r="E29" s="48">
        <v>4257.7</v>
      </c>
      <c r="F29" s="24">
        <f>E29/E6*100</f>
        <v>0.06539057495389086</v>
      </c>
      <c r="G29" s="24">
        <f>E29/E7*100</f>
        <v>0.23044107245024664</v>
      </c>
      <c r="H29" s="48">
        <v>4257.7</v>
      </c>
      <c r="I29" s="24">
        <f>H29/H6*100</f>
        <v>0.07403915086378196</v>
      </c>
      <c r="J29" s="24">
        <f>H29/H7*100</f>
        <v>0.21867010345653043</v>
      </c>
      <c r="K29" s="43"/>
    </row>
    <row r="30" spans="1:11" ht="25.5" customHeight="1">
      <c r="A30" s="12" t="s">
        <v>13</v>
      </c>
      <c r="B30" s="48">
        <v>383</v>
      </c>
      <c r="C30" s="24">
        <f>B30/B6*100</f>
        <v>0.006175870406696386</v>
      </c>
      <c r="D30" s="24">
        <f>B30/B7*100</f>
        <v>0.02225058187014456</v>
      </c>
      <c r="E30" s="48">
        <v>383</v>
      </c>
      <c r="F30" s="24">
        <f>E30/E6*100</f>
        <v>0.005882187614754492</v>
      </c>
      <c r="G30" s="24">
        <f>E30/E7*100</f>
        <v>0.020729250710112144</v>
      </c>
      <c r="H30" s="48">
        <v>383</v>
      </c>
      <c r="I30" s="24">
        <f>H30/H6*100</f>
        <v>0.006660167409828897</v>
      </c>
      <c r="J30" s="24">
        <f>H30/H7*100</f>
        <v>0.01967039707444187</v>
      </c>
      <c r="K30" s="43"/>
    </row>
    <row r="31" spans="1:11" ht="18.75" customHeight="1">
      <c r="A31" s="49" t="s">
        <v>11</v>
      </c>
      <c r="B31" s="39">
        <f>B32+B33+B34+B35</f>
        <v>4480251.7</v>
      </c>
      <c r="C31" s="24">
        <f>B31/B6*100</f>
        <v>72.24400493102134</v>
      </c>
      <c r="D31" s="40" t="s">
        <v>63</v>
      </c>
      <c r="E31" s="39">
        <f>E32+E33+E34+E35</f>
        <v>4663552.3</v>
      </c>
      <c r="F31" s="24">
        <f>E31/E6*100</f>
        <v>71.62373258438596</v>
      </c>
      <c r="G31" s="40" t="s">
        <v>63</v>
      </c>
      <c r="H31" s="39">
        <f>H32+H33+H34+H35</f>
        <v>3803517.9000000004</v>
      </c>
      <c r="I31" s="24">
        <f>H31/H6*100</f>
        <v>66.14116438715627</v>
      </c>
      <c r="J31" s="40" t="s">
        <v>63</v>
      </c>
      <c r="K31" s="43"/>
    </row>
    <row r="32" spans="1:11" ht="26.25" customHeight="1">
      <c r="A32" s="16" t="s">
        <v>49</v>
      </c>
      <c r="B32" s="48">
        <v>249724</v>
      </c>
      <c r="C32" s="24">
        <f>B32/B6*100</f>
        <v>4.0267965050701</v>
      </c>
      <c r="D32" s="40" t="s">
        <v>63</v>
      </c>
      <c r="E32" s="48">
        <v>82759</v>
      </c>
      <c r="F32" s="24">
        <f>E32/E6*100</f>
        <v>1.2710286287453447</v>
      </c>
      <c r="G32" s="40" t="s">
        <v>63</v>
      </c>
      <c r="H32" s="48">
        <v>65175</v>
      </c>
      <c r="I32" s="24">
        <f>H32/H6*100</f>
        <v>1.1333587752887686</v>
      </c>
      <c r="J32" s="40" t="s">
        <v>63</v>
      </c>
      <c r="K32" s="43"/>
    </row>
    <row r="33" spans="1:11" ht="21" customHeight="1">
      <c r="A33" s="16" t="s">
        <v>50</v>
      </c>
      <c r="B33" s="48">
        <v>1594980.3</v>
      </c>
      <c r="C33" s="24">
        <f>B33/B6*100</f>
        <v>25.719038208965333</v>
      </c>
      <c r="D33" s="40" t="s">
        <v>63</v>
      </c>
      <c r="E33" s="48">
        <v>1923806.9</v>
      </c>
      <c r="F33" s="24">
        <f>E33/E6*100</f>
        <v>29.54619613670818</v>
      </c>
      <c r="G33" s="40" t="s">
        <v>63</v>
      </c>
      <c r="H33" s="48">
        <v>1055960.2</v>
      </c>
      <c r="I33" s="24">
        <f>H33/H6*100</f>
        <v>18.36258932145275</v>
      </c>
      <c r="J33" s="40" t="s">
        <v>63</v>
      </c>
      <c r="K33" s="43"/>
    </row>
    <row r="34" spans="1:11" ht="24.75" customHeight="1">
      <c r="A34" s="16" t="s">
        <v>51</v>
      </c>
      <c r="B34" s="48">
        <v>2558604.9</v>
      </c>
      <c r="C34" s="24">
        <f>B34/B6*100</f>
        <v>41.25747332725421</v>
      </c>
      <c r="D34" s="40" t="s">
        <v>63</v>
      </c>
      <c r="E34" s="48">
        <v>2582515.2</v>
      </c>
      <c r="F34" s="24">
        <f>E34/E6*100</f>
        <v>39.66276481554888</v>
      </c>
      <c r="G34" s="40" t="s">
        <v>63</v>
      </c>
      <c r="H34" s="48">
        <v>2608211.5</v>
      </c>
      <c r="I34" s="24">
        <f>H34/H6*100</f>
        <v>45.355418355720474</v>
      </c>
      <c r="J34" s="40" t="s">
        <v>63</v>
      </c>
      <c r="K34" s="43"/>
    </row>
    <row r="35" spans="1:10" s="17" customFormat="1" ht="23.25" customHeight="1">
      <c r="A35" s="16" t="s">
        <v>52</v>
      </c>
      <c r="B35" s="48">
        <v>76942.5</v>
      </c>
      <c r="C35" s="24">
        <f>B35/B6*100</f>
        <v>1.2406968897316883</v>
      </c>
      <c r="D35" s="69" t="s">
        <v>63</v>
      </c>
      <c r="E35" s="48">
        <v>74471.2</v>
      </c>
      <c r="F35" s="24">
        <f>E35/E6*100</f>
        <v>1.1437430033835632</v>
      </c>
      <c r="G35" s="69" t="s">
        <v>63</v>
      </c>
      <c r="H35" s="48">
        <v>74171.2</v>
      </c>
      <c r="I35" s="24">
        <f>H35/H6*100</f>
        <v>1.2897979346942585</v>
      </c>
      <c r="J35" s="69" t="s">
        <v>63</v>
      </c>
    </row>
    <row r="36" ht="25.5" customHeight="1">
      <c r="A36" s="50"/>
    </row>
    <row r="37" spans="1:10" ht="47.25" customHeight="1">
      <c r="A37" s="79" t="s">
        <v>41</v>
      </c>
      <c r="B37" s="79"/>
      <c r="C37" s="79"/>
      <c r="H37" s="70" t="s">
        <v>33</v>
      </c>
      <c r="I37" s="70"/>
      <c r="J37" s="70"/>
    </row>
    <row r="38" ht="49.5" customHeight="1">
      <c r="A38" s="51"/>
    </row>
    <row r="39" ht="153.75" customHeight="1"/>
    <row r="40" ht="0.75" customHeight="1" hidden="1"/>
    <row r="41" ht="54" customHeight="1"/>
    <row r="42" ht="1.5" customHeight="1" hidden="1"/>
    <row r="43" ht="89.25" customHeight="1" hidden="1"/>
    <row r="44" ht="141.75" customHeight="1"/>
    <row r="45" ht="71.25" customHeight="1"/>
    <row r="48" ht="135.75" customHeight="1"/>
    <row r="49" ht="18.75" customHeight="1"/>
    <row r="50" ht="21" customHeight="1"/>
    <row r="52" s="4" customFormat="1" ht="34.5" customHeight="1">
      <c r="A52" s="6"/>
    </row>
    <row r="53" s="4" customFormat="1" ht="18.75">
      <c r="A53" s="6"/>
    </row>
    <row r="54" ht="33" customHeight="1"/>
    <row r="56" ht="20.25" customHeight="1"/>
    <row r="57" ht="17.25" customHeight="1"/>
    <row r="59" spans="2:14" ht="18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</sheetData>
  <sheetProtection/>
  <mergeCells count="8">
    <mergeCell ref="A1:J1"/>
    <mergeCell ref="A2:D2"/>
    <mergeCell ref="A3:A4"/>
    <mergeCell ref="B3:D3"/>
    <mergeCell ref="A37:C37"/>
    <mergeCell ref="H37:J37"/>
    <mergeCell ref="E3:G3"/>
    <mergeCell ref="H3:J3"/>
  </mergeCells>
  <printOptions/>
  <pageMargins left="0.42" right="0.23" top="0.67" bottom="0.47" header="0.5" footer="0.3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Светлана Петровна Абгалимова</cp:lastModifiedBy>
  <cp:lastPrinted>2022-11-07T11:22:22Z</cp:lastPrinted>
  <dcterms:created xsi:type="dcterms:W3CDTF">2007-04-05T07:39:38Z</dcterms:created>
  <dcterms:modified xsi:type="dcterms:W3CDTF">2022-11-08T05:25:57Z</dcterms:modified>
  <cp:category/>
  <cp:version/>
  <cp:contentType/>
  <cp:contentStatus/>
</cp:coreProperties>
</file>