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_xlnm._FilterDatabase" localSheetId="0" hidden="1">ДЧБ!#REF!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ДЧБ!$10:$11</definedName>
  </definedNames>
  <calcPr calcId="124519"/>
</workbook>
</file>

<file path=xl/calcChain.xml><?xml version="1.0" encoding="utf-8"?>
<calcChain xmlns="http://schemas.openxmlformats.org/spreadsheetml/2006/main">
  <c r="I160" i="1"/>
  <c r="H160"/>
  <c r="G160"/>
  <c r="L155"/>
  <c r="K155"/>
  <c r="J155"/>
  <c r="L145"/>
  <c r="K145"/>
  <c r="J145"/>
  <c r="L144"/>
  <c r="K144"/>
  <c r="J144"/>
  <c r="L143"/>
  <c r="K143"/>
  <c r="J143"/>
  <c r="L140"/>
  <c r="K140"/>
  <c r="J140"/>
  <c r="L118"/>
  <c r="K118"/>
  <c r="J118"/>
  <c r="L117"/>
  <c r="K117"/>
  <c r="J117"/>
  <c r="L109"/>
  <c r="L106"/>
  <c r="K106"/>
  <c r="J106"/>
  <c r="J104"/>
  <c r="L103"/>
  <c r="K103"/>
  <c r="J103"/>
  <c r="L101"/>
  <c r="K101"/>
  <c r="J101"/>
  <c r="L100"/>
  <c r="K100"/>
  <c r="J100"/>
  <c r="L70"/>
  <c r="K70"/>
  <c r="J70"/>
  <c r="K47"/>
  <c r="J47"/>
  <c r="L40"/>
  <c r="K40"/>
  <c r="J40"/>
  <c r="L17"/>
  <c r="K17"/>
  <c r="J17"/>
  <c r="L160" l="1"/>
  <c r="K160"/>
  <c r="J160"/>
</calcChain>
</file>

<file path=xl/sharedStrings.xml><?xml version="1.0" encoding="utf-8"?>
<sst xmlns="http://schemas.openxmlformats.org/spreadsheetml/2006/main" count="625" uniqueCount="332">
  <si>
    <t>Финансовое управление администрации Копейского городского округа Челябинской области</t>
  </si>
  <si>
    <t>Управление социальной защиты населения администрации Копейского городского округа Челябинской области</t>
  </si>
  <si>
    <t>администрация Копейского городского округа Челябинской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</si>
  <si>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</si>
  <si>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управление образования администрации Копейского городского округа Челябинской области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</si>
  <si>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</si>
  <si>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Министерство внутренних дел Российской Федерации</t>
  </si>
  <si>
    <t>Государственная пошлина за выдачу разрешения на установку рекламной конструкции</t>
  </si>
  <si>
    <t>Управление по имуществу и земельным отношениям администрации Копейского городского округа Челябинской области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</si>
  <si>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</si>
  <si>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Федеральная служба государственной регистрации, кадастра и картографии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</si>
  <si>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</si>
  <si>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</si>
  <si>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Федеральная налоговая служба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</si>
  <si>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</si>
  <si>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Федеральная служба по надзору в сфере защиты прав потребителей и благополучия человека</t>
  </si>
  <si>
    <t>Федеральная служба по регулированию алкогольного рынка</t>
  </si>
  <si>
    <t>Финансовое управление администрации Копейского городского округа  Челябинской области</t>
  </si>
  <si>
    <t>Федеральная антимонопольная служба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</si>
  <si>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</si>
  <si>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</si>
  <si>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</si>
  <si>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</si>
  <si>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</si>
  <si>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</si>
  <si>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</si>
  <si>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</si>
  <si>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</si>
  <si>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</si>
  <si>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</si>
  <si>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</si>
  <si>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</si>
  <si>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</si>
  <si>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</si>
  <si>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</si>
  <si>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</si>
  <si>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</si>
  <si>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</si>
  <si>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</si>
  <si>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</si>
  <si>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</si>
  <si>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</si>
  <si>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</si>
  <si>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</si>
  <si>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</si>
  <si>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</si>
  <si>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</si>
  <si>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</si>
  <si>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</si>
  <si>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</si>
  <si>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</si>
  <si>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</si>
  <si>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Невыясненные поступления, зачисляемые в бюджеты городских округов</t>
  </si>
  <si>
    <t>Федеральная служба по надзору в сфере природопользования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</si>
  <si>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</si>
  <si>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городских округов</t>
  </si>
  <si>
    <t>управление культуры администрации Копейского городского округа Челябинской области</t>
  </si>
  <si>
    <t>управление физической культуры, спорта и туризма администрации Копейского городского округа Челябинской области</t>
  </si>
  <si>
    <t>Прочие межбюджетные трансферты, передаваемые бюджетам городских округов</t>
  </si>
  <si>
    <t>Прочие неналоговые доходы бюджетов городских округов</t>
  </si>
  <si>
    <t>Прочие неналоговые доходы бюджетов городских округов (поступление платы за использование торгового места для размещения нестационарных объектов сезонной торговли)</t>
  </si>
  <si>
    <t>Министерство сельского хозяйства РФ (органы государственного надзора)</t>
  </si>
  <si>
    <t>Контрольно-счетная палата Копейского городского округа Челябинской области</t>
  </si>
  <si>
    <t>Генеральная прокуратура Российской Федерации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</si>
  <si>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</si>
  <si>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субвенции бюджетам городских округов</t>
  </si>
  <si>
    <t>Прочие субсидии бюджетам городских округов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</si>
  <si>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</si>
  <si>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</si>
  <si>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</si>
  <si>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</si>
  <si>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</si>
  <si>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</si>
  <si>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</si>
  <si>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</si>
  <si>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</si>
  <si>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</si>
  <si>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</si>
  <si>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</si>
  <si>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</si>
  <si>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</si>
  <si>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</si>
  <si>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</si>
  <si>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</si>
  <si>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</si>
  <si>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</si>
  <si>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</si>
  <si>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</si>
  <si>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</si>
  <si>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207.2.19.60010.04.0000.150</t>
  </si>
  <si>
    <t>208.2.19.60010.04.0000.150</t>
  </si>
  <si>
    <t>211.1.08.07173.01.0000.110</t>
  </si>
  <si>
    <t>206.1.08.07150.01.0000.110</t>
  </si>
  <si>
    <t>182.1.08.03010.01.0000.110</t>
  </si>
  <si>
    <t>205.2.02.15001.04.0000.150</t>
  </si>
  <si>
    <t>205.2.02.15002.04.0000.150</t>
  </si>
  <si>
    <t>208.2.18.04010.04.0000.150</t>
  </si>
  <si>
    <t>211.2.18.04010.04.0000.150</t>
  </si>
  <si>
    <t>206.1.11.01040.04.0000.120</t>
  </si>
  <si>
    <t>206.1.14.06012.04.0000.430</t>
  </si>
  <si>
    <t>206.1.14.06024.04.0000.430</t>
  </si>
  <si>
    <t>206.1.14.02043.04.0000.410</t>
  </si>
  <si>
    <t>206.1.11.05074.04.0000.120</t>
  </si>
  <si>
    <t>100.1.03.02251.01.0000.110</t>
  </si>
  <si>
    <t>100.1.03.02231.01.0000.110</t>
  </si>
  <si>
    <t>100.1.03.02241.01.0000.110</t>
  </si>
  <si>
    <t>100.1.03.02261.01.0000.110</t>
  </si>
  <si>
    <t>206.1.11.05012.04.0000.120</t>
  </si>
  <si>
    <t>206.1.11.05024.04.0000.120</t>
  </si>
  <si>
    <t>182.1.05.02010.02.0000.110</t>
  </si>
  <si>
    <t>182.1.05.02020.02.0000.110</t>
  </si>
  <si>
    <t>182.1.05.03010.01.0000.110</t>
  </si>
  <si>
    <t>182.1.09.04052.04.0000.110</t>
  </si>
  <si>
    <t>182.1.06.06032.04.0000.110</t>
  </si>
  <si>
    <t>182.1.06.06042.04.0000.110</t>
  </si>
  <si>
    <t>182.1.05.01050.01.0000.110</t>
  </si>
  <si>
    <t>182.1.01.02040.01.0000.110</t>
  </si>
  <si>
    <t>182.1.01.02010.01.0000.110</t>
  </si>
  <si>
    <t>182.1.01.02020.01.0000.110</t>
  </si>
  <si>
    <t>182.1.01.02030.01.0000.110</t>
  </si>
  <si>
    <t>182.1.01.02050.01.0000.110</t>
  </si>
  <si>
    <t>182.1.06.01020.04.0000.110</t>
  </si>
  <si>
    <t>182.1.05.04010.02.0000.110</t>
  </si>
  <si>
    <t>182.1.05.01011.01.0000.110</t>
  </si>
  <si>
    <t>182.1.05.01012.01.0000.110</t>
  </si>
  <si>
    <t>182.1.05.01021.01.0000.110</t>
  </si>
  <si>
    <t>182.1.05.01022.01.0000.110</t>
  </si>
  <si>
    <t>206.1.17.01040.04.0000.180</t>
  </si>
  <si>
    <t>206.1.14.06312.04.0000.430</t>
  </si>
  <si>
    <t>205.1.13.02994.04.0000.130</t>
  </si>
  <si>
    <t>207.1.13.02994.04.0000.130</t>
  </si>
  <si>
    <t>208.1.13.02994.04.0000.130</t>
  </si>
  <si>
    <t>211.1.13.02994.04.0000.130</t>
  </si>
  <si>
    <t>212.1.13.02994.04.0000.130</t>
  </si>
  <si>
    <t>209.2.02.49999.04.0000.150</t>
  </si>
  <si>
    <t>211.2.02.49999.04.0000.150</t>
  </si>
  <si>
    <t>206.1.17.05040.04.0000.180</t>
  </si>
  <si>
    <t>206.1.11.09044.04.0000.120</t>
  </si>
  <si>
    <t>211.2.02.39999.04.0000.150</t>
  </si>
  <si>
    <t>206.2.02.29999.04.0000.150</t>
  </si>
  <si>
    <t>207.2.02.29999.04.0000.150</t>
  </si>
  <si>
    <t>208.2.02.29999.04.0000.150</t>
  </si>
  <si>
    <t>209.2.02.29999.04.0000.150</t>
  </si>
  <si>
    <t>211.2.02.29999.04.0000.150</t>
  </si>
  <si>
    <t>212.2.02.29999.04.0000.150</t>
  </si>
  <si>
    <t>207.2.02.35380.04.0000.150</t>
  </si>
  <si>
    <t>207.2.02.35280.04.0000.150</t>
  </si>
  <si>
    <t>207.2.02.30024.04.0000.150</t>
  </si>
  <si>
    <t>208.2.02.30024.04.0000.150</t>
  </si>
  <si>
    <t>211.2.02.30024.04.0000.150</t>
  </si>
  <si>
    <t>211.2.02.35930.04.0000.150</t>
  </si>
  <si>
    <t>208.2.02.30029.04.0000.150</t>
  </si>
  <si>
    <t>207.2.02.30013.04.0000.150</t>
  </si>
  <si>
    <t>207.2.02.35250.04.0000.150</t>
  </si>
  <si>
    <t>207.2.02.35220.04.0000.150</t>
  </si>
  <si>
    <t>207.2.02.35137.04.0000.150</t>
  </si>
  <si>
    <t>211.2.02.35120.04.0000.150</t>
  </si>
  <si>
    <t>207.2.02.30022.04.0000.150</t>
  </si>
  <si>
    <t>206.2.02.35082.04.0000.150</t>
  </si>
  <si>
    <t>207.2.02.30027.04.0000.150</t>
  </si>
  <si>
    <t>212.2.02.25081.04.0000.150</t>
  </si>
  <si>
    <t>206.2.02.20302.04.0000.150</t>
  </si>
  <si>
    <t>206.2.02.20299.04.0000.150</t>
  </si>
  <si>
    <t>206.2.02.20079.04.0000.150</t>
  </si>
  <si>
    <t>211.2.02.25555.04.0000.150</t>
  </si>
  <si>
    <t>211.2.02.27112.04.0000.150</t>
  </si>
  <si>
    <t>211.2.02.20041.04.0000.150</t>
  </si>
  <si>
    <t>209.2.02.25519.04.0000.150</t>
  </si>
  <si>
    <t>182.1.09.07032.04.0000.110</t>
  </si>
  <si>
    <t>Номер реестровой записи</t>
  </si>
  <si>
    <t>048.1.12.01010.01.0000.120</t>
  </si>
  <si>
    <t>048.1.12.01041.01.0000.120</t>
  </si>
  <si>
    <t>048.1.12.01042.01.0000.120</t>
  </si>
  <si>
    <t>182.1.08.07010.01.0000.110</t>
  </si>
  <si>
    <t>Реестр источников доходов бюджета Копейского городского округа</t>
  </si>
  <si>
    <t>Коды</t>
  </si>
  <si>
    <t>Наименование</t>
  </si>
  <si>
    <t>Форма по ОКУД</t>
  </si>
  <si>
    <t>финансового органа</t>
  </si>
  <si>
    <t>Дата</t>
  </si>
  <si>
    <t>Дата формирования</t>
  </si>
  <si>
    <t>Наименование бюджета</t>
  </si>
  <si>
    <t>Местный бюджет</t>
  </si>
  <si>
    <t>Глава по БК</t>
  </si>
  <si>
    <t>по ОКТМО</t>
  </si>
  <si>
    <t>Единица измерения</t>
  </si>
  <si>
    <t>по ОКЕИ</t>
  </si>
  <si>
    <t>Наименование группы источников доходов бюджетов / Наименование источника дохода бюджета</t>
  </si>
  <si>
    <t>Код бюджетной классификации</t>
  </si>
  <si>
    <t>Наименование главного администратора доходов бюджета городского округа</t>
  </si>
  <si>
    <t>Код строки</t>
  </si>
  <si>
    <t>Прогноз доходов бюджета городского округа</t>
  </si>
  <si>
    <t xml:space="preserve">Код </t>
  </si>
  <si>
    <t>на 2021 год</t>
  </si>
  <si>
    <t>на 2022 год</t>
  </si>
  <si>
    <t>Штрафы, санкции, возмещение ущерба</t>
  </si>
  <si>
    <t>Платежи при пользовании природными ресурсами</t>
  </si>
  <si>
    <t>Налоги на товары, работы (услуги), реализуемые на территории РФ</t>
  </si>
  <si>
    <t>Налог на прибыль, доходы</t>
  </si>
  <si>
    <t>Налог на совокупный доход</t>
  </si>
  <si>
    <t>Налог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</si>
  <si>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</si>
  <si>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</si>
  <si>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</si>
  <si>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</t>
  </si>
  <si>
    <t xml:space="preserve">Доходы от использования имущества </t>
  </si>
  <si>
    <t>Доходы от продажи материальных и нематериальных активов</t>
  </si>
  <si>
    <t>Прочие неналоговые доходы</t>
  </si>
  <si>
    <t>Возврат остатков субсидий, субвенций и иных межбюджетных трансфертов</t>
  </si>
  <si>
    <t>Доходы бюджета бюджетной системы РФ от возврата</t>
  </si>
  <si>
    <t>188.1.08.06000.01.0000.110</t>
  </si>
  <si>
    <t>211.1.17.05040.04.0000.180</t>
  </si>
  <si>
    <t>211.1.16.02020.02.0000.140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</si>
  <si>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</si>
  <si>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Ю.А.Рамих</t>
  </si>
  <si>
    <t>тыс.рублей</t>
  </si>
  <si>
    <t>на 2023 год</t>
  </si>
  <si>
    <t>008.1.16.10123.01.0000.140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</si>
  <si>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</si>
  <si>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009.1.16.10123.01.0000.140</t>
  </si>
  <si>
    <t>Министерство экологии Челябинской области</t>
  </si>
  <si>
    <t>012.1.16.01053.01.0000.140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</si>
  <si>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</si>
  <si>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 Челябинской области</t>
  </si>
  <si>
    <t>012.1.16.01063.01.0000.140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</si>
  <si>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</si>
  <si>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012.1.16.01073.01.0000.140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</si>
  <si>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</si>
  <si>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012.1.16.01203.01.0000.140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</si>
  <si>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</si>
  <si>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024.1.16.01053.01.0000.140</t>
  </si>
  <si>
    <t>Главное управление юстиции Челябинской области</t>
  </si>
  <si>
    <t>024.1.16.01063.01.0000.140</t>
  </si>
  <si>
    <t>024.1.16.01073.01.0000.140</t>
  </si>
  <si>
    <t>024.1.16.01083.01.0000.140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</si>
  <si>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</si>
  <si>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024.1.16.01133.01.0000.140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</si>
  <si>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</si>
  <si>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024.1.16.01143.01.0000.140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</si>
  <si>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</si>
  <si>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024.1.16.01153.01.0000.140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</si>
  <si>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</si>
  <si>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024.1.16.01173.01.0000.140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</si>
  <si>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</si>
  <si>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</si>
  <si>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</si>
  <si>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024.1.16.01203.01.0000.140</t>
  </si>
  <si>
    <t>033.1.16.11050.01.0000.140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</si>
  <si>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</si>
  <si>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Главное управление лесами Челябинской области</t>
  </si>
  <si>
    <t>Плата за выбросы загрязняющих веществ в атмосферный воздух стационарными объектами</t>
  </si>
  <si>
    <t>048.1.12.01030.01.0000.120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</si>
  <si>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</si>
  <si>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</si>
  <si>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</si>
  <si>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141.1.16.10123.01.0000.140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</si>
  <si>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</si>
  <si>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160.1.16.10123.01.0000.140</t>
  </si>
  <si>
    <t>161.1.16.10123.01.0000.140</t>
  </si>
  <si>
    <t>182.1.08.07310.01.0000.110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</si>
  <si>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</si>
  <si>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</si>
  <si>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182.1.16.10123.01.0000.140</t>
  </si>
  <si>
    <t>182.1.16.10129.01.0000.140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</si>
  <si>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</si>
  <si>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</si>
  <si>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</si>
  <si>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</si>
  <si>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188.1.08.07100.01.8034.110</t>
  </si>
  <si>
    <t>188.1.08.07100.01.8035.110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</si>
  <si>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</si>
  <si>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188.1.08.07141.01.8000.110</t>
  </si>
  <si>
    <t>188.1.16.10123.01.0000.140</t>
  </si>
  <si>
    <t>203.1.16.07090.04.0000.140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</si>
  <si>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</si>
  <si>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206.1.11.07014.04.0000.120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</si>
  <si>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</si>
  <si>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206.1.16.07090.04.0000.140</t>
  </si>
  <si>
    <t>206.1.17.05040.04.0300.180</t>
  </si>
  <si>
    <t>Прочие неналоговые доходы бюджетов городских округов (поступление платы за пользование рекламными конструкциями)</t>
  </si>
  <si>
    <t>206.2.02.25232.04.0000.150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</si>
  <si>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</si>
  <si>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206.2.02.25497.04.0000.150</t>
  </si>
  <si>
    <t>206.2.02.25511.04.0000.150</t>
  </si>
  <si>
    <t>Субсидии бюджетам городских округов на проведение комплексных кадастровых работ</t>
  </si>
  <si>
    <t>206.2.18.04030.04.0000.150</t>
  </si>
  <si>
    <t>207.2.02.35404.04.0000.150</t>
  </si>
  <si>
    <t>Субвенции бюджетам городских округов на оказание государственной социальной помощи на основании социального контракта отдельным категориям граждан</t>
  </si>
  <si>
    <t>207.2.02.39001.04.0000.150</t>
  </si>
  <si>
    <t>Субвенции бюджетам городских округов за счет средств резервного фонда Правительства Российской Федерации</t>
  </si>
  <si>
    <t>207.2.02.49999.04.0000.150</t>
  </si>
  <si>
    <t>208.2.02.25210.04.0000.150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</si>
  <si>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</si>
  <si>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208.2.02.25304.04.0000.150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</si>
  <si>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</si>
  <si>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208.2.02.45303.04.0000.150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</si>
  <si>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</si>
  <si>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208.2.02.49999.04.0000.150</t>
  </si>
  <si>
    <t>209.2.02.25306.04.0000.150</t>
  </si>
  <si>
    <t>Модернизация региональных и муниципальных детских школ искусств по видам искусств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</si>
  <si>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</si>
  <si>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</si>
  <si>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211.1.11.09034.04.0000.120</t>
  </si>
  <si>
    <t>Доходы от эксплуатации и использования имущества автомобильных дорог, находящихся в собственности городских округов</t>
  </si>
  <si>
    <t>211.1.13.02994.04.0200.130</t>
  </si>
  <si>
    <t>Прочие доходы от компенсации затрат бюджетов городских округов (возмещение расходов по погребению Управлением социальной защиты населения)</t>
  </si>
  <si>
    <t>211.1.13.02994.04.0300.130</t>
  </si>
  <si>
    <t>Прочие доходы от компенсации затрат бюджетов городских округов (возмещение расходов по погребению Управление пенсионного фонда РФ)</t>
  </si>
  <si>
    <t>211.1.16.01074.01.0000.140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</si>
  <si>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</si>
  <si>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211.1.16.10061.04.0000.140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</si>
  <si>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</si>
  <si>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211.1.16.10123.01.0000.140</t>
  </si>
  <si>
    <t>211.1.17.05040.04.0100.180</t>
  </si>
  <si>
    <t>Прочие неналоговые доходы бюджетов городских округов (поступление платы за снос зеленых насаждений)</t>
  </si>
  <si>
    <t>211.1.17.05040.04.0200.180</t>
  </si>
  <si>
    <t>211.2.02.25232.04.0000.150</t>
  </si>
  <si>
    <t>Прочие безвозмездные поступления</t>
  </si>
  <si>
    <t>211.2.07.04050.04.0000.150</t>
  </si>
  <si>
    <t>Прочие безвозмездные поступления в бюджеты городских округов</t>
  </si>
  <si>
    <t>211.2.19.60010.04.0000.150</t>
  </si>
  <si>
    <t>212.2.18.04020.04.0000.150</t>
  </si>
  <si>
    <t>Доходы бюджетов городских округов от возврата автономными учреждениями остатков субсидий прошлых лет</t>
  </si>
  <si>
    <t>321.1.08.07020.01.0000.110</t>
  </si>
  <si>
    <t>321.1.16.10123.01.0000.140</t>
  </si>
  <si>
    <t>415.1.16.10123.01.0000.140</t>
  </si>
  <si>
    <t>Прогноз доходов бюджета на 2020 год</t>
  </si>
  <si>
    <t>Кассовые поступления 2020 года, по состоянию на 01.11.2020 года</t>
  </si>
  <si>
    <t>Оценка исполнения 2020 года</t>
  </si>
  <si>
    <t>Начальник финансового управления</t>
  </si>
  <si>
    <t>администрации городского округа</t>
  </si>
  <si>
    <t xml:space="preserve">                   на 2021 год и на плановый период 2022 и 2023 годов</t>
  </si>
</sst>
</file>

<file path=xl/styles.xml><?xml version="1.0" encoding="utf-8"?>
<styleSheet xmlns="http://schemas.openxmlformats.org/spreadsheetml/2006/main">
  <numFmts count="1">
    <numFmt numFmtId="164" formatCode="?"/>
  </numFmts>
  <fonts count="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2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167"/>
  <sheetViews>
    <sheetView showGridLines="0" tabSelected="1" zoomScale="69" zoomScaleNormal="69" workbookViewId="0">
      <pane xSplit="3" ySplit="9" topLeftCell="D10" activePane="bottomRight" state="frozen"/>
      <selection pane="topRight" activeCell="D1" sqref="D1"/>
      <selection pane="bottomLeft" activeCell="A12" sqref="A12"/>
      <selection pane="bottomRight" activeCell="H169" sqref="H169"/>
    </sheetView>
  </sheetViews>
  <sheetFormatPr defaultRowHeight="12.75" customHeight="1"/>
  <cols>
    <col min="1" max="1" width="9.140625" style="11"/>
    <col min="2" max="2" width="26.140625" style="2" customWidth="1"/>
    <col min="3" max="3" width="30.42578125" style="2" customWidth="1"/>
    <col min="4" max="4" width="58.28515625" style="31" customWidth="1"/>
    <col min="5" max="5" width="24" style="2" customWidth="1"/>
    <col min="6" max="6" width="11" style="11" customWidth="1"/>
    <col min="7" max="12" width="17" style="2" customWidth="1"/>
    <col min="13" max="16384" width="9.140625" style="2"/>
  </cols>
  <sheetData>
    <row r="1" spans="1:12" ht="23.25" customHeight="1">
      <c r="A1" s="33" t="s">
        <v>174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3.25" customHeight="1">
      <c r="A2" s="33" t="s">
        <v>331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2.75" customHeight="1">
      <c r="B3" s="11"/>
      <c r="C3" s="11"/>
      <c r="D3" s="27"/>
      <c r="E3" s="11"/>
      <c r="G3" s="11"/>
      <c r="H3" s="11"/>
      <c r="I3" s="11"/>
      <c r="J3" s="11"/>
      <c r="K3" s="11"/>
      <c r="L3" s="11" t="s">
        <v>175</v>
      </c>
    </row>
    <row r="4" spans="1:12" ht="12.75" customHeight="1">
      <c r="A4" s="32" t="s">
        <v>176</v>
      </c>
      <c r="B4" s="32"/>
      <c r="D4" s="28"/>
      <c r="E4" s="10"/>
      <c r="K4" s="2" t="s">
        <v>177</v>
      </c>
      <c r="L4" s="8"/>
    </row>
    <row r="5" spans="1:12" ht="12.75" customHeight="1">
      <c r="A5" s="32" t="s">
        <v>178</v>
      </c>
      <c r="B5" s="32"/>
      <c r="C5" s="34" t="s">
        <v>0</v>
      </c>
      <c r="D5" s="34"/>
      <c r="E5" s="34"/>
      <c r="F5" s="34"/>
      <c r="G5" s="34"/>
      <c r="K5" s="2" t="s">
        <v>179</v>
      </c>
      <c r="L5" s="8"/>
    </row>
    <row r="6" spans="1:12" ht="12.75" customHeight="1">
      <c r="B6" s="10"/>
      <c r="D6" s="28"/>
      <c r="E6" s="10"/>
      <c r="K6" s="2" t="s">
        <v>180</v>
      </c>
      <c r="L6" s="8"/>
    </row>
    <row r="7" spans="1:12" ht="12.75" customHeight="1">
      <c r="A7" s="32" t="s">
        <v>181</v>
      </c>
      <c r="B7" s="32"/>
      <c r="C7" s="3" t="s">
        <v>182</v>
      </c>
      <c r="D7" s="29"/>
      <c r="E7" s="12"/>
      <c r="F7" s="4"/>
      <c r="G7" s="3"/>
      <c r="K7" s="2" t="s">
        <v>183</v>
      </c>
      <c r="L7" s="8"/>
    </row>
    <row r="8" spans="1:12" ht="12.75" customHeight="1">
      <c r="B8" s="10"/>
      <c r="C8" s="5"/>
      <c r="D8" s="30"/>
      <c r="E8" s="1"/>
      <c r="F8" s="6"/>
      <c r="G8" s="5"/>
      <c r="K8" s="2" t="s">
        <v>184</v>
      </c>
      <c r="L8" s="8"/>
    </row>
    <row r="9" spans="1:12" ht="12.75" customHeight="1">
      <c r="A9" s="32" t="s">
        <v>185</v>
      </c>
      <c r="B9" s="32"/>
      <c r="C9" s="3" t="s">
        <v>215</v>
      </c>
      <c r="D9" s="28"/>
      <c r="E9" s="10"/>
      <c r="K9" s="2" t="s">
        <v>186</v>
      </c>
      <c r="L9" s="8"/>
    </row>
    <row r="10" spans="1:12" s="15" customFormat="1" ht="12.75" customHeight="1">
      <c r="A10" s="35" t="s">
        <v>169</v>
      </c>
      <c r="B10" s="40" t="s">
        <v>187</v>
      </c>
      <c r="C10" s="37" t="s">
        <v>188</v>
      </c>
      <c r="D10" s="39"/>
      <c r="E10" s="35" t="s">
        <v>189</v>
      </c>
      <c r="F10" s="35" t="s">
        <v>190</v>
      </c>
      <c r="G10" s="35" t="s">
        <v>326</v>
      </c>
      <c r="H10" s="35" t="s">
        <v>327</v>
      </c>
      <c r="I10" s="35" t="s">
        <v>328</v>
      </c>
      <c r="J10" s="37" t="s">
        <v>191</v>
      </c>
      <c r="K10" s="38"/>
      <c r="L10" s="39"/>
    </row>
    <row r="11" spans="1:12" s="15" customFormat="1" ht="81" customHeight="1">
      <c r="A11" s="36"/>
      <c r="B11" s="41"/>
      <c r="C11" s="9" t="s">
        <v>192</v>
      </c>
      <c r="D11" s="14" t="s">
        <v>176</v>
      </c>
      <c r="E11" s="36"/>
      <c r="F11" s="36"/>
      <c r="G11" s="36"/>
      <c r="H11" s="36"/>
      <c r="I11" s="36"/>
      <c r="J11" s="9" t="s">
        <v>193</v>
      </c>
      <c r="K11" s="9" t="s">
        <v>194</v>
      </c>
      <c r="L11" s="9" t="s">
        <v>216</v>
      </c>
    </row>
    <row r="12" spans="1:12" s="15" customFormat="1" ht="173.25">
      <c r="A12" s="13">
        <v>1</v>
      </c>
      <c r="B12" s="17" t="s">
        <v>195</v>
      </c>
      <c r="C12" s="9" t="s">
        <v>217</v>
      </c>
      <c r="D12" s="18" t="s">
        <v>218</v>
      </c>
      <c r="E12" s="7" t="s">
        <v>61</v>
      </c>
      <c r="F12" s="13">
        <v>1</v>
      </c>
      <c r="G12" s="16">
        <v>3</v>
      </c>
      <c r="H12" s="16">
        <v>3</v>
      </c>
      <c r="I12" s="16">
        <v>3</v>
      </c>
      <c r="J12" s="16">
        <v>0</v>
      </c>
      <c r="K12" s="16">
        <v>0</v>
      </c>
      <c r="L12" s="16">
        <v>0</v>
      </c>
    </row>
    <row r="13" spans="1:12" s="15" customFormat="1" ht="173.25">
      <c r="A13" s="13">
        <v>2</v>
      </c>
      <c r="B13" s="17" t="s">
        <v>195</v>
      </c>
      <c r="C13" s="9" t="s">
        <v>219</v>
      </c>
      <c r="D13" s="18" t="s">
        <v>218</v>
      </c>
      <c r="E13" s="7" t="s">
        <v>220</v>
      </c>
      <c r="F13" s="13">
        <v>2</v>
      </c>
      <c r="G13" s="16">
        <v>0</v>
      </c>
      <c r="H13" s="16">
        <v>0</v>
      </c>
      <c r="I13" s="16">
        <v>0</v>
      </c>
      <c r="J13" s="16">
        <v>31.8</v>
      </c>
      <c r="K13" s="16">
        <v>31.8</v>
      </c>
      <c r="L13" s="16">
        <v>31.8</v>
      </c>
    </row>
    <row r="14" spans="1:12" s="15" customFormat="1" ht="94.5">
      <c r="A14" s="13">
        <v>3</v>
      </c>
      <c r="B14" s="17" t="s">
        <v>195</v>
      </c>
      <c r="C14" s="9" t="s">
        <v>221</v>
      </c>
      <c r="D14" s="18" t="s">
        <v>222</v>
      </c>
      <c r="E14" s="7" t="s">
        <v>223</v>
      </c>
      <c r="F14" s="13">
        <v>3</v>
      </c>
      <c r="G14" s="16">
        <v>2.7</v>
      </c>
      <c r="H14" s="16">
        <v>3.5</v>
      </c>
      <c r="I14" s="16">
        <v>3.5</v>
      </c>
      <c r="J14" s="16">
        <v>3.1</v>
      </c>
      <c r="K14" s="16">
        <v>3.1</v>
      </c>
      <c r="L14" s="16">
        <v>3.1</v>
      </c>
    </row>
    <row r="15" spans="1:12" s="15" customFormat="1" ht="126">
      <c r="A15" s="13">
        <v>4</v>
      </c>
      <c r="B15" s="17" t="s">
        <v>195</v>
      </c>
      <c r="C15" s="9" t="s">
        <v>224</v>
      </c>
      <c r="D15" s="18" t="s">
        <v>225</v>
      </c>
      <c r="E15" s="7" t="s">
        <v>223</v>
      </c>
      <c r="F15" s="13">
        <v>4</v>
      </c>
      <c r="G15" s="16">
        <v>10</v>
      </c>
      <c r="H15" s="16">
        <v>11.25</v>
      </c>
      <c r="I15" s="16">
        <v>11.25</v>
      </c>
      <c r="J15" s="16">
        <v>13</v>
      </c>
      <c r="K15" s="16">
        <v>13</v>
      </c>
      <c r="L15" s="16">
        <v>13</v>
      </c>
    </row>
    <row r="16" spans="1:12" s="15" customFormat="1" ht="94.5">
      <c r="A16" s="13">
        <v>5</v>
      </c>
      <c r="B16" s="17" t="s">
        <v>195</v>
      </c>
      <c r="C16" s="9" t="s">
        <v>226</v>
      </c>
      <c r="D16" s="18" t="s">
        <v>227</v>
      </c>
      <c r="E16" s="7" t="s">
        <v>223</v>
      </c>
      <c r="F16" s="13">
        <v>5</v>
      </c>
      <c r="G16" s="16">
        <v>0.5</v>
      </c>
      <c r="H16" s="16">
        <v>3</v>
      </c>
      <c r="I16" s="16">
        <v>3</v>
      </c>
      <c r="J16" s="16">
        <v>1</v>
      </c>
      <c r="K16" s="16">
        <v>1</v>
      </c>
      <c r="L16" s="16">
        <v>1</v>
      </c>
    </row>
    <row r="17" spans="1:12" s="15" customFormat="1" ht="110.25">
      <c r="A17" s="13">
        <v>6</v>
      </c>
      <c r="B17" s="17" t="s">
        <v>195</v>
      </c>
      <c r="C17" s="9" t="s">
        <v>228</v>
      </c>
      <c r="D17" s="18" t="s">
        <v>229</v>
      </c>
      <c r="E17" s="7" t="s">
        <v>223</v>
      </c>
      <c r="F17" s="13">
        <v>6</v>
      </c>
      <c r="G17" s="16">
        <v>391.6</v>
      </c>
      <c r="H17" s="16">
        <v>30.9</v>
      </c>
      <c r="I17" s="16">
        <v>391.6</v>
      </c>
      <c r="J17" s="16">
        <f>24+13.1</f>
        <v>37.1</v>
      </c>
      <c r="K17" s="16">
        <f>24+13.1</f>
        <v>37.1</v>
      </c>
      <c r="L17" s="16">
        <f>24+13.1</f>
        <v>37.1</v>
      </c>
    </row>
    <row r="18" spans="1:12" s="15" customFormat="1" ht="94.5">
      <c r="A18" s="13">
        <v>7</v>
      </c>
      <c r="B18" s="17" t="s">
        <v>195</v>
      </c>
      <c r="C18" s="9" t="s">
        <v>230</v>
      </c>
      <c r="D18" s="18" t="s">
        <v>222</v>
      </c>
      <c r="E18" s="7" t="s">
        <v>231</v>
      </c>
      <c r="F18" s="13">
        <v>7</v>
      </c>
      <c r="G18" s="16">
        <v>41.86</v>
      </c>
      <c r="H18" s="16">
        <v>49.86</v>
      </c>
      <c r="I18" s="16">
        <v>49.86</v>
      </c>
      <c r="J18" s="16">
        <v>91.3</v>
      </c>
      <c r="K18" s="16">
        <v>91.3</v>
      </c>
      <c r="L18" s="16">
        <v>91.3</v>
      </c>
    </row>
    <row r="19" spans="1:12" s="15" customFormat="1" ht="126">
      <c r="A19" s="13">
        <v>8</v>
      </c>
      <c r="B19" s="17" t="s">
        <v>195</v>
      </c>
      <c r="C19" s="9" t="s">
        <v>232</v>
      </c>
      <c r="D19" s="18" t="s">
        <v>225</v>
      </c>
      <c r="E19" s="7" t="s">
        <v>231</v>
      </c>
      <c r="F19" s="13">
        <v>8</v>
      </c>
      <c r="G19" s="16">
        <v>52.5</v>
      </c>
      <c r="H19" s="16">
        <v>82.75</v>
      </c>
      <c r="I19" s="16">
        <v>82.75</v>
      </c>
      <c r="J19" s="16">
        <v>88.8</v>
      </c>
      <c r="K19" s="16">
        <v>88.8</v>
      </c>
      <c r="L19" s="16">
        <v>88.8</v>
      </c>
    </row>
    <row r="20" spans="1:12" s="15" customFormat="1" ht="94.5">
      <c r="A20" s="13">
        <v>9</v>
      </c>
      <c r="B20" s="17" t="s">
        <v>195</v>
      </c>
      <c r="C20" s="9" t="s">
        <v>233</v>
      </c>
      <c r="D20" s="18" t="s">
        <v>227</v>
      </c>
      <c r="E20" s="7" t="s">
        <v>231</v>
      </c>
      <c r="F20" s="13">
        <v>9</v>
      </c>
      <c r="G20" s="16">
        <v>2.8</v>
      </c>
      <c r="H20" s="16">
        <v>3.15</v>
      </c>
      <c r="I20" s="16">
        <v>3.15</v>
      </c>
      <c r="J20" s="16">
        <v>6.9</v>
      </c>
      <c r="K20" s="16">
        <v>6.9</v>
      </c>
      <c r="L20" s="16">
        <v>6.9</v>
      </c>
    </row>
    <row r="21" spans="1:12" s="15" customFormat="1" ht="110.25">
      <c r="A21" s="13">
        <v>10</v>
      </c>
      <c r="B21" s="17" t="s">
        <v>195</v>
      </c>
      <c r="C21" s="9" t="s">
        <v>234</v>
      </c>
      <c r="D21" s="18" t="s">
        <v>235</v>
      </c>
      <c r="E21" s="7" t="s">
        <v>231</v>
      </c>
      <c r="F21" s="13">
        <v>10</v>
      </c>
      <c r="G21" s="16">
        <v>25.59</v>
      </c>
      <c r="H21" s="16">
        <v>3.5</v>
      </c>
      <c r="I21" s="16">
        <v>25.59</v>
      </c>
      <c r="J21" s="16">
        <v>6</v>
      </c>
      <c r="K21" s="16">
        <v>6</v>
      </c>
      <c r="L21" s="16">
        <v>6</v>
      </c>
    </row>
    <row r="22" spans="1:12" s="15" customFormat="1" ht="94.5">
      <c r="A22" s="13">
        <v>11</v>
      </c>
      <c r="B22" s="17" t="s">
        <v>195</v>
      </c>
      <c r="C22" s="9" t="s">
        <v>236</v>
      </c>
      <c r="D22" s="18" t="s">
        <v>237</v>
      </c>
      <c r="E22" s="7" t="s">
        <v>231</v>
      </c>
      <c r="F22" s="13">
        <v>11</v>
      </c>
      <c r="G22" s="16">
        <v>0.5</v>
      </c>
      <c r="H22" s="16">
        <v>1.01</v>
      </c>
      <c r="I22" s="16">
        <v>1.01</v>
      </c>
      <c r="J22" s="16">
        <v>0</v>
      </c>
      <c r="K22" s="16">
        <v>0</v>
      </c>
      <c r="L22" s="16">
        <v>0</v>
      </c>
    </row>
    <row r="23" spans="1:12" s="15" customFormat="1" ht="126">
      <c r="A23" s="13">
        <v>12</v>
      </c>
      <c r="B23" s="17" t="s">
        <v>195</v>
      </c>
      <c r="C23" s="9" t="s">
        <v>238</v>
      </c>
      <c r="D23" s="18" t="s">
        <v>239</v>
      </c>
      <c r="E23" s="7" t="s">
        <v>231</v>
      </c>
      <c r="F23" s="13">
        <v>12</v>
      </c>
      <c r="G23" s="16">
        <v>129</v>
      </c>
      <c r="H23" s="16">
        <v>151.62</v>
      </c>
      <c r="I23" s="16">
        <v>151.62</v>
      </c>
      <c r="J23" s="16">
        <v>254.4</v>
      </c>
      <c r="K23" s="16">
        <v>254.4</v>
      </c>
      <c r="L23" s="16">
        <v>254.4</v>
      </c>
    </row>
    <row r="24" spans="1:12" s="15" customFormat="1" ht="141.75">
      <c r="A24" s="13">
        <v>13</v>
      </c>
      <c r="B24" s="17" t="s">
        <v>195</v>
      </c>
      <c r="C24" s="9" t="s">
        <v>240</v>
      </c>
      <c r="D24" s="18" t="s">
        <v>241</v>
      </c>
      <c r="E24" s="7" t="s">
        <v>231</v>
      </c>
      <c r="F24" s="13">
        <v>13</v>
      </c>
      <c r="G24" s="16">
        <v>20</v>
      </c>
      <c r="H24" s="16">
        <v>23.37</v>
      </c>
      <c r="I24" s="16">
        <v>23.37</v>
      </c>
      <c r="J24" s="16">
        <v>29.2</v>
      </c>
      <c r="K24" s="16">
        <v>29.2</v>
      </c>
      <c r="L24" s="16">
        <v>29.2</v>
      </c>
    </row>
    <row r="25" spans="1:12" s="15" customFormat="1" ht="110.25">
      <c r="A25" s="13">
        <v>14</v>
      </c>
      <c r="B25" s="17" t="s">
        <v>195</v>
      </c>
      <c r="C25" s="9" t="s">
        <v>242</v>
      </c>
      <c r="D25" s="18" t="s">
        <v>243</v>
      </c>
      <c r="E25" s="7" t="s">
        <v>231</v>
      </c>
      <c r="F25" s="13">
        <v>14</v>
      </c>
      <c r="G25" s="16">
        <v>6.25</v>
      </c>
      <c r="H25" s="16">
        <v>56.25</v>
      </c>
      <c r="I25" s="16">
        <v>56.25</v>
      </c>
      <c r="J25" s="16">
        <v>15</v>
      </c>
      <c r="K25" s="16">
        <v>15</v>
      </c>
      <c r="L25" s="16">
        <v>15</v>
      </c>
    </row>
    <row r="26" spans="1:12" s="15" customFormat="1" ht="94.5">
      <c r="A26" s="13">
        <v>15</v>
      </c>
      <c r="B26" s="17" t="s">
        <v>195</v>
      </c>
      <c r="C26" s="9" t="s">
        <v>244</v>
      </c>
      <c r="D26" s="18" t="s">
        <v>245</v>
      </c>
      <c r="E26" s="7" t="s">
        <v>231</v>
      </c>
      <c r="F26" s="13">
        <v>15</v>
      </c>
      <c r="G26" s="16">
        <v>108</v>
      </c>
      <c r="H26" s="16">
        <v>90.35</v>
      </c>
      <c r="I26" s="16">
        <v>108</v>
      </c>
      <c r="J26" s="16">
        <v>133.30000000000001</v>
      </c>
      <c r="K26" s="16">
        <v>133.30000000000001</v>
      </c>
      <c r="L26" s="16">
        <v>133.30000000000001</v>
      </c>
    </row>
    <row r="27" spans="1:12" s="15" customFormat="1" ht="110.25">
      <c r="A27" s="13">
        <v>16</v>
      </c>
      <c r="B27" s="17" t="s">
        <v>195</v>
      </c>
      <c r="C27" s="9" t="s">
        <v>246</v>
      </c>
      <c r="D27" s="18" t="s">
        <v>229</v>
      </c>
      <c r="E27" s="7" t="s">
        <v>231</v>
      </c>
      <c r="F27" s="13">
        <v>16</v>
      </c>
      <c r="G27" s="16">
        <v>400</v>
      </c>
      <c r="H27" s="16">
        <v>296.01</v>
      </c>
      <c r="I27" s="16">
        <v>400</v>
      </c>
      <c r="J27" s="16">
        <v>230.1</v>
      </c>
      <c r="K27" s="16">
        <v>230.1</v>
      </c>
      <c r="L27" s="16">
        <v>230.1</v>
      </c>
    </row>
    <row r="28" spans="1:12" s="15" customFormat="1" ht="110.25">
      <c r="A28" s="13">
        <v>17</v>
      </c>
      <c r="B28" s="17" t="s">
        <v>195</v>
      </c>
      <c r="C28" s="9" t="s">
        <v>247</v>
      </c>
      <c r="D28" s="18" t="s">
        <v>248</v>
      </c>
      <c r="E28" s="7" t="s">
        <v>249</v>
      </c>
      <c r="F28" s="13">
        <v>17</v>
      </c>
      <c r="G28" s="16">
        <v>21.71</v>
      </c>
      <c r="H28" s="16">
        <v>21.71</v>
      </c>
      <c r="I28" s="16">
        <v>21.71</v>
      </c>
      <c r="J28" s="16">
        <v>36.9</v>
      </c>
      <c r="K28" s="16">
        <v>49.1</v>
      </c>
      <c r="L28" s="16">
        <v>44.3</v>
      </c>
    </row>
    <row r="29" spans="1:12" s="15" customFormat="1" ht="47.25">
      <c r="A29" s="13">
        <v>18</v>
      </c>
      <c r="B29" s="17" t="s">
        <v>196</v>
      </c>
      <c r="C29" s="9" t="s">
        <v>170</v>
      </c>
      <c r="D29" s="19" t="s">
        <v>250</v>
      </c>
      <c r="E29" s="7" t="s">
        <v>53</v>
      </c>
      <c r="F29" s="13">
        <v>18</v>
      </c>
      <c r="G29" s="16">
        <v>534.79999999999995</v>
      </c>
      <c r="H29" s="16">
        <v>587.73</v>
      </c>
      <c r="I29" s="16">
        <v>587.73</v>
      </c>
      <c r="J29" s="16">
        <v>1013.3</v>
      </c>
      <c r="K29" s="16">
        <v>1053.8</v>
      </c>
      <c r="L29" s="16">
        <v>1095.9000000000001</v>
      </c>
    </row>
    <row r="30" spans="1:12" s="15" customFormat="1" ht="47.25">
      <c r="A30" s="13">
        <v>19</v>
      </c>
      <c r="B30" s="17" t="s">
        <v>196</v>
      </c>
      <c r="C30" s="9" t="s">
        <v>251</v>
      </c>
      <c r="D30" s="19" t="s">
        <v>252</v>
      </c>
      <c r="E30" s="7" t="s">
        <v>53</v>
      </c>
      <c r="F30" s="13">
        <v>19</v>
      </c>
      <c r="G30" s="16">
        <v>6814.7</v>
      </c>
      <c r="H30" s="16">
        <v>8422.7800000000007</v>
      </c>
      <c r="I30" s="16">
        <v>8422.7800000000007</v>
      </c>
      <c r="J30" s="16">
        <v>14520.9</v>
      </c>
      <c r="K30" s="16">
        <v>15101.7</v>
      </c>
      <c r="L30" s="16">
        <v>15705.8</v>
      </c>
    </row>
    <row r="31" spans="1:12" s="15" customFormat="1" ht="47.25">
      <c r="A31" s="13">
        <v>20</v>
      </c>
      <c r="B31" s="17" t="s">
        <v>196</v>
      </c>
      <c r="C31" s="9" t="s">
        <v>171</v>
      </c>
      <c r="D31" s="19" t="s">
        <v>253</v>
      </c>
      <c r="E31" s="7" t="s">
        <v>53</v>
      </c>
      <c r="F31" s="13">
        <v>20</v>
      </c>
      <c r="G31" s="16">
        <v>5553.6</v>
      </c>
      <c r="H31" s="16">
        <v>5828.25</v>
      </c>
      <c r="I31" s="16">
        <v>5828.25</v>
      </c>
      <c r="J31" s="16">
        <v>10047.9</v>
      </c>
      <c r="K31" s="16">
        <v>10449.799999999999</v>
      </c>
      <c r="L31" s="16">
        <v>10867.8</v>
      </c>
    </row>
    <row r="32" spans="1:12" s="15" customFormat="1" ht="47.25">
      <c r="A32" s="13">
        <v>21</v>
      </c>
      <c r="B32" s="17" t="s">
        <v>196</v>
      </c>
      <c r="C32" s="9" t="s">
        <v>172</v>
      </c>
      <c r="D32" s="19" t="s">
        <v>254</v>
      </c>
      <c r="E32" s="7" t="s">
        <v>53</v>
      </c>
      <c r="F32" s="13">
        <v>21</v>
      </c>
      <c r="G32" s="16">
        <v>317.60000000000002</v>
      </c>
      <c r="H32" s="16">
        <v>440.63</v>
      </c>
      <c r="I32" s="16">
        <v>440.63</v>
      </c>
      <c r="J32" s="16">
        <v>759.6</v>
      </c>
      <c r="K32" s="16">
        <v>790</v>
      </c>
      <c r="L32" s="16">
        <v>821.7</v>
      </c>
    </row>
    <row r="33" spans="1:12" s="15" customFormat="1" ht="141.75">
      <c r="A33" s="13">
        <v>22</v>
      </c>
      <c r="B33" s="17" t="s">
        <v>197</v>
      </c>
      <c r="C33" s="9" t="s">
        <v>104</v>
      </c>
      <c r="D33" s="18" t="s">
        <v>30</v>
      </c>
      <c r="E33" s="7" t="s">
        <v>29</v>
      </c>
      <c r="F33" s="13">
        <v>22</v>
      </c>
      <c r="G33" s="16">
        <v>9446.7999999999993</v>
      </c>
      <c r="H33" s="16">
        <v>7634.55</v>
      </c>
      <c r="I33" s="16">
        <v>9446.7999999999993</v>
      </c>
      <c r="J33" s="16">
        <v>9926.9</v>
      </c>
      <c r="K33" s="16">
        <v>10512.4</v>
      </c>
      <c r="L33" s="16">
        <v>10755.2</v>
      </c>
    </row>
    <row r="34" spans="1:12" s="15" customFormat="1" ht="157.5">
      <c r="A34" s="13">
        <v>23</v>
      </c>
      <c r="B34" s="17" t="s">
        <v>197</v>
      </c>
      <c r="C34" s="9" t="s">
        <v>105</v>
      </c>
      <c r="D34" s="18" t="s">
        <v>31</v>
      </c>
      <c r="E34" s="7" t="s">
        <v>29</v>
      </c>
      <c r="F34" s="13">
        <v>23</v>
      </c>
      <c r="G34" s="16">
        <v>72.900000000000006</v>
      </c>
      <c r="H34" s="16">
        <v>53.68</v>
      </c>
      <c r="I34" s="16">
        <v>72.900000000000006</v>
      </c>
      <c r="J34" s="16">
        <v>56.6</v>
      </c>
      <c r="K34" s="16">
        <v>59.3</v>
      </c>
      <c r="L34" s="16">
        <v>60.1</v>
      </c>
    </row>
    <row r="35" spans="1:12" s="15" customFormat="1" ht="141.75">
      <c r="A35" s="13">
        <v>24</v>
      </c>
      <c r="B35" s="17" t="s">
        <v>197</v>
      </c>
      <c r="C35" s="9" t="s">
        <v>103</v>
      </c>
      <c r="D35" s="18" t="s">
        <v>28</v>
      </c>
      <c r="E35" s="7" t="s">
        <v>29</v>
      </c>
      <c r="F35" s="13">
        <v>24</v>
      </c>
      <c r="G35" s="16">
        <v>13106.5</v>
      </c>
      <c r="H35" s="16">
        <v>10273.44</v>
      </c>
      <c r="I35" s="16">
        <v>13106.5</v>
      </c>
      <c r="J35" s="16">
        <v>13058.3</v>
      </c>
      <c r="K35" s="16">
        <v>13792.9</v>
      </c>
      <c r="L35" s="16">
        <v>14066.1</v>
      </c>
    </row>
    <row r="36" spans="1:12" s="15" customFormat="1" ht="141.75">
      <c r="A36" s="13">
        <v>25</v>
      </c>
      <c r="B36" s="17" t="s">
        <v>197</v>
      </c>
      <c r="C36" s="9" t="s">
        <v>106</v>
      </c>
      <c r="D36" s="18" t="s">
        <v>32</v>
      </c>
      <c r="E36" s="7" t="s">
        <v>29</v>
      </c>
      <c r="F36" s="13">
        <v>25</v>
      </c>
      <c r="G36" s="16">
        <v>-1677.9</v>
      </c>
      <c r="H36" s="16">
        <v>-1370.82</v>
      </c>
      <c r="I36" s="16">
        <v>-1677.9</v>
      </c>
      <c r="J36" s="16">
        <v>-1422.2</v>
      </c>
      <c r="K36" s="16">
        <v>-1497.5</v>
      </c>
      <c r="L36" s="16">
        <v>-1651.2</v>
      </c>
    </row>
    <row r="37" spans="1:12" s="15" customFormat="1" ht="78.75">
      <c r="A37" s="13">
        <v>26</v>
      </c>
      <c r="B37" s="17" t="s">
        <v>195</v>
      </c>
      <c r="C37" s="9" t="s">
        <v>255</v>
      </c>
      <c r="D37" s="19" t="s">
        <v>256</v>
      </c>
      <c r="E37" s="7" t="s">
        <v>15</v>
      </c>
      <c r="F37" s="13">
        <v>26</v>
      </c>
      <c r="G37" s="16">
        <v>24.5</v>
      </c>
      <c r="H37" s="16">
        <v>27.5</v>
      </c>
      <c r="I37" s="16">
        <v>27.5</v>
      </c>
      <c r="J37" s="16">
        <v>0</v>
      </c>
      <c r="K37" s="16">
        <v>0</v>
      </c>
      <c r="L37" s="16">
        <v>0</v>
      </c>
    </row>
    <row r="38" spans="1:12" s="15" customFormat="1" ht="78.75">
      <c r="A38" s="13">
        <v>27</v>
      </c>
      <c r="B38" s="17" t="s">
        <v>195</v>
      </c>
      <c r="C38" s="9" t="s">
        <v>257</v>
      </c>
      <c r="D38" s="19" t="s">
        <v>256</v>
      </c>
      <c r="E38" s="7" t="s">
        <v>16</v>
      </c>
      <c r="F38" s="13">
        <v>27</v>
      </c>
      <c r="G38" s="16">
        <v>4</v>
      </c>
      <c r="H38" s="16">
        <v>4</v>
      </c>
      <c r="I38" s="16">
        <v>4</v>
      </c>
      <c r="J38" s="16">
        <v>0</v>
      </c>
      <c r="K38" s="16">
        <v>0</v>
      </c>
      <c r="L38" s="16">
        <v>0</v>
      </c>
    </row>
    <row r="39" spans="1:12" s="15" customFormat="1" ht="78.75">
      <c r="A39" s="13">
        <v>28</v>
      </c>
      <c r="B39" s="17" t="s">
        <v>195</v>
      </c>
      <c r="C39" s="9" t="s">
        <v>258</v>
      </c>
      <c r="D39" s="19" t="s">
        <v>256</v>
      </c>
      <c r="E39" s="7" t="s">
        <v>18</v>
      </c>
      <c r="F39" s="13">
        <v>28</v>
      </c>
      <c r="G39" s="16">
        <v>130</v>
      </c>
      <c r="H39" s="16">
        <v>130.4</v>
      </c>
      <c r="I39" s="16">
        <v>130.4</v>
      </c>
      <c r="J39" s="16">
        <v>0</v>
      </c>
      <c r="K39" s="16">
        <v>0</v>
      </c>
      <c r="L39" s="16">
        <v>0</v>
      </c>
    </row>
    <row r="40" spans="1:12" s="15" customFormat="1" ht="78.75">
      <c r="A40" s="13">
        <v>29</v>
      </c>
      <c r="B40" s="17" t="s">
        <v>198</v>
      </c>
      <c r="C40" s="9" t="s">
        <v>117</v>
      </c>
      <c r="D40" s="18" t="s">
        <v>42</v>
      </c>
      <c r="E40" s="7" t="s">
        <v>13</v>
      </c>
      <c r="F40" s="13">
        <v>29</v>
      </c>
      <c r="G40" s="16">
        <v>922242.16</v>
      </c>
      <c r="H40" s="16">
        <v>823340.52</v>
      </c>
      <c r="I40" s="16">
        <v>922242.16</v>
      </c>
      <c r="J40" s="16">
        <f>777288.1+22818.3</f>
        <v>800106.4</v>
      </c>
      <c r="K40" s="16">
        <f>825927.2+22886.5</f>
        <v>848813.7</v>
      </c>
      <c r="L40" s="16">
        <f>904037.6+23426.1</f>
        <v>927463.7</v>
      </c>
    </row>
    <row r="41" spans="1:12" s="15" customFormat="1" ht="126">
      <c r="A41" s="13">
        <v>30</v>
      </c>
      <c r="B41" s="17" t="s">
        <v>198</v>
      </c>
      <c r="C41" s="9" t="s">
        <v>118</v>
      </c>
      <c r="D41" s="18" t="s">
        <v>43</v>
      </c>
      <c r="E41" s="7" t="s">
        <v>13</v>
      </c>
      <c r="F41" s="13">
        <v>30</v>
      </c>
      <c r="G41" s="16">
        <v>8820.2000000000007</v>
      </c>
      <c r="H41" s="16">
        <v>11376.98</v>
      </c>
      <c r="I41" s="16">
        <v>11376.98</v>
      </c>
      <c r="J41" s="16">
        <v>9393.2999999999993</v>
      </c>
      <c r="K41" s="16">
        <v>9421.4</v>
      </c>
      <c r="L41" s="16">
        <v>9643.2999999999993</v>
      </c>
    </row>
    <row r="42" spans="1:12" s="15" customFormat="1" ht="47.25">
      <c r="A42" s="13">
        <v>31</v>
      </c>
      <c r="B42" s="17" t="s">
        <v>198</v>
      </c>
      <c r="C42" s="9" t="s">
        <v>119</v>
      </c>
      <c r="D42" s="19" t="s">
        <v>44</v>
      </c>
      <c r="E42" s="7" t="s">
        <v>13</v>
      </c>
      <c r="F42" s="13">
        <v>31</v>
      </c>
      <c r="G42" s="16">
        <v>5568.4</v>
      </c>
      <c r="H42" s="16">
        <v>7997.09</v>
      </c>
      <c r="I42" s="16">
        <v>7997.09</v>
      </c>
      <c r="J42" s="16">
        <v>6602.7</v>
      </c>
      <c r="K42" s="16">
        <v>6622.4</v>
      </c>
      <c r="L42" s="16">
        <v>6778.5</v>
      </c>
    </row>
    <row r="43" spans="1:12" s="15" customFormat="1" ht="110.25">
      <c r="A43" s="13">
        <v>32</v>
      </c>
      <c r="B43" s="17" t="s">
        <v>198</v>
      </c>
      <c r="C43" s="9" t="s">
        <v>116</v>
      </c>
      <c r="D43" s="18" t="s">
        <v>41</v>
      </c>
      <c r="E43" s="7" t="s">
        <v>13</v>
      </c>
      <c r="F43" s="13">
        <v>32</v>
      </c>
      <c r="G43" s="16">
        <v>1724.55</v>
      </c>
      <c r="H43" s="16">
        <v>922.42</v>
      </c>
      <c r="I43" s="16">
        <v>1724.55</v>
      </c>
      <c r="J43" s="16">
        <v>1841.1</v>
      </c>
      <c r="K43" s="16">
        <v>1822.6</v>
      </c>
      <c r="L43" s="16">
        <v>1867</v>
      </c>
    </row>
    <row r="44" spans="1:12" s="15" customFormat="1" ht="63">
      <c r="A44" s="13">
        <v>33</v>
      </c>
      <c r="B44" s="17" t="s">
        <v>198</v>
      </c>
      <c r="C44" s="9" t="s">
        <v>120</v>
      </c>
      <c r="D44" s="19" t="s">
        <v>45</v>
      </c>
      <c r="E44" s="7" t="s">
        <v>13</v>
      </c>
      <c r="F44" s="13">
        <v>33</v>
      </c>
      <c r="G44" s="16">
        <v>0.05</v>
      </c>
      <c r="H44" s="16">
        <v>3.51</v>
      </c>
      <c r="I44" s="16">
        <v>3.51</v>
      </c>
      <c r="J44" s="16">
        <v>0</v>
      </c>
      <c r="K44" s="16">
        <v>0</v>
      </c>
      <c r="L44" s="16">
        <v>0</v>
      </c>
    </row>
    <row r="45" spans="1:12" s="15" customFormat="1" ht="31.5">
      <c r="A45" s="13">
        <v>34</v>
      </c>
      <c r="B45" s="17" t="s">
        <v>199</v>
      </c>
      <c r="C45" s="9" t="s">
        <v>123</v>
      </c>
      <c r="D45" s="19" t="s">
        <v>48</v>
      </c>
      <c r="E45" s="7" t="s">
        <v>13</v>
      </c>
      <c r="F45" s="13">
        <v>34</v>
      </c>
      <c r="G45" s="16">
        <v>93053.86</v>
      </c>
      <c r="H45" s="16">
        <v>93079.57</v>
      </c>
      <c r="I45" s="16">
        <v>93079.57</v>
      </c>
      <c r="J45" s="16">
        <v>96251.1</v>
      </c>
      <c r="K45" s="16">
        <v>97308</v>
      </c>
      <c r="L45" s="16">
        <v>101024.6</v>
      </c>
    </row>
    <row r="46" spans="1:12" s="15" customFormat="1" ht="47.25">
      <c r="A46" s="13">
        <v>35</v>
      </c>
      <c r="B46" s="17" t="s">
        <v>199</v>
      </c>
      <c r="C46" s="9" t="s">
        <v>124</v>
      </c>
      <c r="D46" s="19" t="s">
        <v>49</v>
      </c>
      <c r="E46" s="7" t="s">
        <v>13</v>
      </c>
      <c r="F46" s="13">
        <v>35</v>
      </c>
      <c r="G46" s="16">
        <v>0.04</v>
      </c>
      <c r="H46" s="16">
        <v>0.08</v>
      </c>
      <c r="I46" s="16">
        <v>0.08</v>
      </c>
      <c r="J46" s="16">
        <v>0</v>
      </c>
      <c r="K46" s="16">
        <v>0</v>
      </c>
      <c r="L46" s="16">
        <v>0</v>
      </c>
    </row>
    <row r="47" spans="1:12" s="15" customFormat="1" ht="78.75">
      <c r="A47" s="13">
        <v>36</v>
      </c>
      <c r="B47" s="17" t="s">
        <v>199</v>
      </c>
      <c r="C47" s="9" t="s">
        <v>125</v>
      </c>
      <c r="D47" s="19" t="s">
        <v>50</v>
      </c>
      <c r="E47" s="7" t="s">
        <v>13</v>
      </c>
      <c r="F47" s="13">
        <v>36</v>
      </c>
      <c r="G47" s="16">
        <v>35068.6</v>
      </c>
      <c r="H47" s="16">
        <v>36432.58</v>
      </c>
      <c r="I47" s="16">
        <v>36432.58</v>
      </c>
      <c r="J47" s="16">
        <f>37673.9+3.7</f>
        <v>37677.599999999999</v>
      </c>
      <c r="K47" s="16">
        <f>38087.53+3.47</f>
        <v>38091</v>
      </c>
      <c r="L47" s="16">
        <v>39543.300000000003</v>
      </c>
    </row>
    <row r="48" spans="1:12" s="15" customFormat="1" ht="63">
      <c r="A48" s="13">
        <v>37</v>
      </c>
      <c r="B48" s="17" t="s">
        <v>199</v>
      </c>
      <c r="C48" s="9" t="s">
        <v>126</v>
      </c>
      <c r="D48" s="19" t="s">
        <v>51</v>
      </c>
      <c r="E48" s="7" t="s">
        <v>13</v>
      </c>
      <c r="F48" s="13">
        <v>37</v>
      </c>
      <c r="G48" s="16">
        <v>2.7</v>
      </c>
      <c r="H48" s="16">
        <v>3.5</v>
      </c>
      <c r="I48" s="16">
        <v>3.5</v>
      </c>
      <c r="J48" s="16">
        <v>0</v>
      </c>
      <c r="K48" s="16">
        <v>0</v>
      </c>
      <c r="L48" s="16">
        <v>0</v>
      </c>
    </row>
    <row r="49" spans="1:12" s="15" customFormat="1" ht="47.25">
      <c r="A49" s="13">
        <v>38</v>
      </c>
      <c r="B49" s="17" t="s">
        <v>199</v>
      </c>
      <c r="C49" s="9" t="s">
        <v>115</v>
      </c>
      <c r="D49" s="19" t="s">
        <v>40</v>
      </c>
      <c r="E49" s="7" t="s">
        <v>13</v>
      </c>
      <c r="F49" s="13">
        <v>38</v>
      </c>
      <c r="G49" s="16">
        <v>120.3</v>
      </c>
      <c r="H49" s="16">
        <v>179.48</v>
      </c>
      <c r="I49" s="16">
        <v>179.48</v>
      </c>
      <c r="J49" s="16">
        <v>185.6</v>
      </c>
      <c r="K49" s="16">
        <v>187.6</v>
      </c>
      <c r="L49" s="16">
        <v>197.8</v>
      </c>
    </row>
    <row r="50" spans="1:12" s="15" customFormat="1" ht="31.5">
      <c r="A50" s="13">
        <v>39</v>
      </c>
      <c r="B50" s="17" t="s">
        <v>199</v>
      </c>
      <c r="C50" s="9" t="s">
        <v>109</v>
      </c>
      <c r="D50" s="19" t="s">
        <v>35</v>
      </c>
      <c r="E50" s="7" t="s">
        <v>13</v>
      </c>
      <c r="F50" s="13">
        <v>39</v>
      </c>
      <c r="G50" s="16">
        <v>24250.9</v>
      </c>
      <c r="H50" s="16">
        <v>23433.57</v>
      </c>
      <c r="I50" s="16">
        <v>24250.9</v>
      </c>
      <c r="J50" s="16">
        <v>4991.8</v>
      </c>
      <c r="K50" s="16">
        <v>702</v>
      </c>
      <c r="L50" s="16">
        <v>405</v>
      </c>
    </row>
    <row r="51" spans="1:12" s="15" customFormat="1" ht="47.25">
      <c r="A51" s="13">
        <v>40</v>
      </c>
      <c r="B51" s="17" t="s">
        <v>199</v>
      </c>
      <c r="C51" s="9" t="s">
        <v>110</v>
      </c>
      <c r="D51" s="19" t="s">
        <v>36</v>
      </c>
      <c r="E51" s="7" t="s">
        <v>13</v>
      </c>
      <c r="F51" s="13">
        <v>40</v>
      </c>
      <c r="G51" s="16">
        <v>9.5</v>
      </c>
      <c r="H51" s="16">
        <v>9.98</v>
      </c>
      <c r="I51" s="16">
        <v>9.98</v>
      </c>
      <c r="J51" s="16">
        <v>0</v>
      </c>
      <c r="K51" s="16">
        <v>0</v>
      </c>
      <c r="L51" s="16">
        <v>0</v>
      </c>
    </row>
    <row r="52" spans="1:12" s="15" customFormat="1" ht="31.5">
      <c r="A52" s="13">
        <v>41</v>
      </c>
      <c r="B52" s="17" t="s">
        <v>199</v>
      </c>
      <c r="C52" s="9" t="s">
        <v>111</v>
      </c>
      <c r="D52" s="19" t="s">
        <v>37</v>
      </c>
      <c r="E52" s="7" t="s">
        <v>13</v>
      </c>
      <c r="F52" s="13">
        <v>41</v>
      </c>
      <c r="G52" s="16">
        <v>1</v>
      </c>
      <c r="H52" s="16">
        <v>7.85</v>
      </c>
      <c r="I52" s="16">
        <v>7.85</v>
      </c>
      <c r="J52" s="16">
        <v>0.6</v>
      </c>
      <c r="K52" s="16">
        <v>0.6</v>
      </c>
      <c r="L52" s="16">
        <v>0.6</v>
      </c>
    </row>
    <row r="53" spans="1:12" s="15" customFormat="1" ht="47.25">
      <c r="A53" s="13">
        <v>42</v>
      </c>
      <c r="B53" s="17" t="s">
        <v>199</v>
      </c>
      <c r="C53" s="9" t="s">
        <v>122</v>
      </c>
      <c r="D53" s="19" t="s">
        <v>47</v>
      </c>
      <c r="E53" s="7" t="s">
        <v>13</v>
      </c>
      <c r="F53" s="13">
        <v>42</v>
      </c>
      <c r="G53" s="16">
        <v>2818.3</v>
      </c>
      <c r="H53" s="16">
        <v>919.87</v>
      </c>
      <c r="I53" s="16">
        <v>2818.3</v>
      </c>
      <c r="J53" s="16">
        <v>3901.7</v>
      </c>
      <c r="K53" s="16">
        <v>4018.8</v>
      </c>
      <c r="L53" s="16">
        <v>4107.2</v>
      </c>
    </row>
    <row r="54" spans="1:12" s="15" customFormat="1" ht="47.25">
      <c r="A54" s="13">
        <v>43</v>
      </c>
      <c r="B54" s="17" t="s">
        <v>200</v>
      </c>
      <c r="C54" s="9" t="s">
        <v>121</v>
      </c>
      <c r="D54" s="19" t="s">
        <v>46</v>
      </c>
      <c r="E54" s="7" t="s">
        <v>13</v>
      </c>
      <c r="F54" s="13">
        <v>43</v>
      </c>
      <c r="G54" s="16">
        <v>37344</v>
      </c>
      <c r="H54" s="16">
        <v>25167.49</v>
      </c>
      <c r="I54" s="16">
        <v>37344</v>
      </c>
      <c r="J54" s="16">
        <v>52621.9</v>
      </c>
      <c r="K54" s="16">
        <v>53660.3</v>
      </c>
      <c r="L54" s="16">
        <v>53767.6</v>
      </c>
    </row>
    <row r="55" spans="1:12" s="15" customFormat="1" ht="47.25">
      <c r="A55" s="13">
        <v>44</v>
      </c>
      <c r="B55" s="17" t="s">
        <v>200</v>
      </c>
      <c r="C55" s="9" t="s">
        <v>113</v>
      </c>
      <c r="D55" s="19" t="s">
        <v>38</v>
      </c>
      <c r="E55" s="7" t="s">
        <v>13</v>
      </c>
      <c r="F55" s="13">
        <v>44</v>
      </c>
      <c r="G55" s="16">
        <v>89375.21</v>
      </c>
      <c r="H55" s="16">
        <v>81002.38</v>
      </c>
      <c r="I55" s="16">
        <v>89375.21</v>
      </c>
      <c r="J55" s="16">
        <v>60292.800000000003</v>
      </c>
      <c r="K55" s="16">
        <v>56900.800000000003</v>
      </c>
      <c r="L55" s="16">
        <v>56900.800000000003</v>
      </c>
    </row>
    <row r="56" spans="1:12" s="15" customFormat="1" ht="47.25">
      <c r="A56" s="13">
        <v>45</v>
      </c>
      <c r="B56" s="17" t="s">
        <v>200</v>
      </c>
      <c r="C56" s="9" t="s">
        <v>114</v>
      </c>
      <c r="D56" s="19" t="s">
        <v>39</v>
      </c>
      <c r="E56" s="7" t="s">
        <v>13</v>
      </c>
      <c r="F56" s="13">
        <v>45</v>
      </c>
      <c r="G56" s="16">
        <v>16020.09</v>
      </c>
      <c r="H56" s="16">
        <v>7971.13</v>
      </c>
      <c r="I56" s="16">
        <v>16020.09</v>
      </c>
      <c r="J56" s="16">
        <v>10807.2</v>
      </c>
      <c r="K56" s="16">
        <v>10199.200000000001</v>
      </c>
      <c r="L56" s="16">
        <v>10199.200000000001</v>
      </c>
    </row>
    <row r="57" spans="1:12" s="15" customFormat="1" ht="47.25">
      <c r="A57" s="13">
        <v>46</v>
      </c>
      <c r="B57" s="17" t="s">
        <v>201</v>
      </c>
      <c r="C57" s="9" t="s">
        <v>93</v>
      </c>
      <c r="D57" s="19" t="s">
        <v>14</v>
      </c>
      <c r="E57" s="7" t="s">
        <v>13</v>
      </c>
      <c r="F57" s="13">
        <v>46</v>
      </c>
      <c r="G57" s="16">
        <v>21346.32</v>
      </c>
      <c r="H57" s="16">
        <v>19225.52</v>
      </c>
      <c r="I57" s="16">
        <v>21346.32</v>
      </c>
      <c r="J57" s="16">
        <v>24496.6</v>
      </c>
      <c r="K57" s="16">
        <v>25233</v>
      </c>
      <c r="L57" s="16">
        <v>25789.3</v>
      </c>
    </row>
    <row r="58" spans="1:12" s="15" customFormat="1" ht="126">
      <c r="A58" s="13">
        <v>47</v>
      </c>
      <c r="B58" s="17" t="s">
        <v>201</v>
      </c>
      <c r="C58" s="9" t="s">
        <v>173</v>
      </c>
      <c r="D58" s="18" t="s">
        <v>12</v>
      </c>
      <c r="E58" s="7" t="s">
        <v>13</v>
      </c>
      <c r="F58" s="13">
        <v>47</v>
      </c>
      <c r="G58" s="16">
        <v>136.9</v>
      </c>
      <c r="H58" s="16">
        <v>2</v>
      </c>
      <c r="I58" s="16">
        <v>136.9</v>
      </c>
      <c r="J58" s="16">
        <v>0</v>
      </c>
      <c r="K58" s="16">
        <v>0</v>
      </c>
      <c r="L58" s="16">
        <v>0</v>
      </c>
    </row>
    <row r="59" spans="1:12" s="15" customFormat="1" ht="47.25">
      <c r="A59" s="13">
        <v>48</v>
      </c>
      <c r="B59" s="17" t="s">
        <v>201</v>
      </c>
      <c r="C59" s="9" t="s">
        <v>259</v>
      </c>
      <c r="D59" s="19" t="s">
        <v>260</v>
      </c>
      <c r="E59" s="7" t="s">
        <v>13</v>
      </c>
      <c r="F59" s="13">
        <v>48</v>
      </c>
      <c r="G59" s="16">
        <v>0.15</v>
      </c>
      <c r="H59" s="16">
        <v>0.15</v>
      </c>
      <c r="I59" s="16">
        <v>0.15</v>
      </c>
      <c r="J59" s="16">
        <v>0</v>
      </c>
      <c r="K59" s="16">
        <v>0</v>
      </c>
      <c r="L59" s="16">
        <v>0</v>
      </c>
    </row>
    <row r="60" spans="1:12" s="15" customFormat="1" ht="78.75">
      <c r="A60" s="13">
        <v>49</v>
      </c>
      <c r="B60" s="17" t="s">
        <v>202</v>
      </c>
      <c r="C60" s="9" t="s">
        <v>112</v>
      </c>
      <c r="D60" s="19" t="s">
        <v>261</v>
      </c>
      <c r="E60" s="7" t="s">
        <v>13</v>
      </c>
      <c r="F60" s="13">
        <v>49</v>
      </c>
      <c r="G60" s="16">
        <v>0</v>
      </c>
      <c r="H60" s="16">
        <v>0.01</v>
      </c>
      <c r="I60" s="16">
        <v>0.01</v>
      </c>
      <c r="J60" s="16">
        <v>0</v>
      </c>
      <c r="K60" s="16">
        <v>0</v>
      </c>
      <c r="L60" s="16">
        <v>0</v>
      </c>
    </row>
    <row r="61" spans="1:12" s="15" customFormat="1" ht="78.75">
      <c r="A61" s="13">
        <v>50</v>
      </c>
      <c r="B61" s="17" t="s">
        <v>202</v>
      </c>
      <c r="C61" s="9" t="s">
        <v>168</v>
      </c>
      <c r="D61" s="19" t="s">
        <v>88</v>
      </c>
      <c r="E61" s="7" t="s">
        <v>13</v>
      </c>
      <c r="F61" s="13">
        <v>50</v>
      </c>
      <c r="G61" s="16">
        <v>0.23</v>
      </c>
      <c r="H61" s="16">
        <v>0.23</v>
      </c>
      <c r="I61" s="16">
        <v>0.23</v>
      </c>
      <c r="J61" s="16">
        <v>0</v>
      </c>
      <c r="K61" s="16">
        <v>0</v>
      </c>
      <c r="L61" s="16">
        <v>0</v>
      </c>
    </row>
    <row r="62" spans="1:12" s="15" customFormat="1" ht="132.75" customHeight="1">
      <c r="A62" s="13">
        <v>51</v>
      </c>
      <c r="B62" s="17" t="s">
        <v>195</v>
      </c>
      <c r="C62" s="9" t="s">
        <v>262</v>
      </c>
      <c r="D62" s="20" t="s">
        <v>218</v>
      </c>
      <c r="E62" s="7" t="s">
        <v>13</v>
      </c>
      <c r="F62" s="13">
        <v>51</v>
      </c>
      <c r="G62" s="16">
        <v>0</v>
      </c>
      <c r="H62" s="16">
        <v>9.4</v>
      </c>
      <c r="I62" s="16">
        <v>9.4</v>
      </c>
      <c r="J62" s="16">
        <v>0</v>
      </c>
      <c r="K62" s="16">
        <v>0</v>
      </c>
      <c r="L62" s="16">
        <v>0</v>
      </c>
    </row>
    <row r="63" spans="1:12" s="15" customFormat="1" ht="94.5">
      <c r="A63" s="13">
        <v>52</v>
      </c>
      <c r="B63" s="17" t="s">
        <v>195</v>
      </c>
      <c r="C63" s="9" t="s">
        <v>263</v>
      </c>
      <c r="D63" s="19" t="s">
        <v>264</v>
      </c>
      <c r="E63" s="7" t="s">
        <v>13</v>
      </c>
      <c r="F63" s="13">
        <v>52</v>
      </c>
      <c r="G63" s="16">
        <v>309.2</v>
      </c>
      <c r="H63" s="16">
        <v>325</v>
      </c>
      <c r="I63" s="16">
        <v>325</v>
      </c>
      <c r="J63" s="16">
        <v>500</v>
      </c>
      <c r="K63" s="16">
        <v>500</v>
      </c>
      <c r="L63" s="16">
        <v>500</v>
      </c>
    </row>
    <row r="64" spans="1:12" s="15" customFormat="1" ht="157.5">
      <c r="A64" s="13">
        <v>53</v>
      </c>
      <c r="B64" s="17" t="s">
        <v>201</v>
      </c>
      <c r="C64" s="9" t="s">
        <v>210</v>
      </c>
      <c r="D64" s="18" t="s">
        <v>265</v>
      </c>
      <c r="E64" s="7" t="s">
        <v>6</v>
      </c>
      <c r="F64" s="13">
        <v>53</v>
      </c>
      <c r="G64" s="16">
        <v>111.9</v>
      </c>
      <c r="H64" s="16">
        <v>209.7</v>
      </c>
      <c r="I64" s="16">
        <v>209.7</v>
      </c>
      <c r="J64" s="16">
        <v>0</v>
      </c>
      <c r="K64" s="16">
        <v>0</v>
      </c>
      <c r="L64" s="16">
        <v>0</v>
      </c>
    </row>
    <row r="65" spans="1:12" s="15" customFormat="1" ht="173.25">
      <c r="A65" s="13">
        <v>54</v>
      </c>
      <c r="B65" s="17" t="s">
        <v>201</v>
      </c>
      <c r="C65" s="9" t="s">
        <v>210</v>
      </c>
      <c r="D65" s="18" t="s">
        <v>266</v>
      </c>
      <c r="E65" s="7" t="s">
        <v>6</v>
      </c>
      <c r="F65" s="13">
        <v>54</v>
      </c>
      <c r="G65" s="16">
        <v>50</v>
      </c>
      <c r="H65" s="16">
        <v>25.5</v>
      </c>
      <c r="I65" s="16">
        <v>50</v>
      </c>
      <c r="J65" s="16">
        <v>0</v>
      </c>
      <c r="K65" s="16">
        <v>0</v>
      </c>
      <c r="L65" s="16">
        <v>0</v>
      </c>
    </row>
    <row r="66" spans="1:12" s="15" customFormat="1" ht="157.5">
      <c r="A66" s="13">
        <v>55</v>
      </c>
      <c r="B66" s="17" t="s">
        <v>201</v>
      </c>
      <c r="C66" s="9" t="s">
        <v>210</v>
      </c>
      <c r="D66" s="18" t="s">
        <v>267</v>
      </c>
      <c r="E66" s="7" t="s">
        <v>6</v>
      </c>
      <c r="F66" s="13">
        <v>55</v>
      </c>
      <c r="G66" s="16">
        <v>0</v>
      </c>
      <c r="H66" s="16">
        <v>-0.5</v>
      </c>
      <c r="I66" s="16">
        <v>-0.5</v>
      </c>
      <c r="J66" s="16">
        <v>0</v>
      </c>
      <c r="K66" s="16">
        <v>0</v>
      </c>
      <c r="L66" s="16">
        <v>0</v>
      </c>
    </row>
    <row r="67" spans="1:12" s="15" customFormat="1" ht="78.75">
      <c r="A67" s="13">
        <v>56</v>
      </c>
      <c r="B67" s="17" t="s">
        <v>201</v>
      </c>
      <c r="C67" s="9" t="s">
        <v>268</v>
      </c>
      <c r="D67" s="19" t="s">
        <v>5</v>
      </c>
      <c r="E67" s="7" t="s">
        <v>6</v>
      </c>
      <c r="F67" s="13">
        <v>56</v>
      </c>
      <c r="G67" s="16">
        <v>388.1</v>
      </c>
      <c r="H67" s="16">
        <v>380.82</v>
      </c>
      <c r="I67" s="16">
        <v>388.1</v>
      </c>
      <c r="J67" s="16">
        <v>0</v>
      </c>
      <c r="K67" s="16">
        <v>0</v>
      </c>
      <c r="L67" s="16">
        <v>0</v>
      </c>
    </row>
    <row r="68" spans="1:12" s="15" customFormat="1" ht="94.5">
      <c r="A68" s="13">
        <v>57</v>
      </c>
      <c r="B68" s="17" t="s">
        <v>201</v>
      </c>
      <c r="C68" s="9" t="s">
        <v>269</v>
      </c>
      <c r="D68" s="19" t="s">
        <v>270</v>
      </c>
      <c r="E68" s="7" t="s">
        <v>6</v>
      </c>
      <c r="F68" s="13">
        <v>57</v>
      </c>
      <c r="G68" s="16">
        <v>170</v>
      </c>
      <c r="H68" s="16">
        <v>96.93</v>
      </c>
      <c r="I68" s="16">
        <v>170</v>
      </c>
      <c r="J68" s="16">
        <v>0</v>
      </c>
      <c r="K68" s="16">
        <v>0</v>
      </c>
      <c r="L68" s="16">
        <v>0</v>
      </c>
    </row>
    <row r="69" spans="1:12" s="15" customFormat="1" ht="110.25">
      <c r="A69" s="13">
        <v>58</v>
      </c>
      <c r="B69" s="17" t="s">
        <v>201</v>
      </c>
      <c r="C69" s="9" t="s">
        <v>271</v>
      </c>
      <c r="D69" s="18" t="s">
        <v>11</v>
      </c>
      <c r="E69" s="7" t="s">
        <v>6</v>
      </c>
      <c r="F69" s="13">
        <v>58</v>
      </c>
      <c r="G69" s="16">
        <v>1100</v>
      </c>
      <c r="H69" s="16">
        <v>712.6</v>
      </c>
      <c r="I69" s="16">
        <v>1100</v>
      </c>
      <c r="J69" s="16">
        <v>0</v>
      </c>
      <c r="K69" s="16">
        <v>0</v>
      </c>
      <c r="L69" s="16">
        <v>0</v>
      </c>
    </row>
    <row r="70" spans="1:12" s="15" customFormat="1" ht="78.75">
      <c r="A70" s="13">
        <v>59</v>
      </c>
      <c r="B70" s="17" t="s">
        <v>195</v>
      </c>
      <c r="C70" s="9" t="s">
        <v>272</v>
      </c>
      <c r="D70" s="19" t="s">
        <v>256</v>
      </c>
      <c r="E70" s="7" t="s">
        <v>6</v>
      </c>
      <c r="F70" s="13">
        <v>59</v>
      </c>
      <c r="G70" s="16">
        <v>1973.5</v>
      </c>
      <c r="H70" s="16">
        <v>1354.76</v>
      </c>
      <c r="I70" s="16">
        <v>1973.5</v>
      </c>
      <c r="J70" s="16">
        <f>500+1112.5</f>
        <v>1612.5</v>
      </c>
      <c r="K70" s="16">
        <f>500+1080.3</f>
        <v>1580.3</v>
      </c>
      <c r="L70" s="16">
        <f>500+1055.1</f>
        <v>1555.1</v>
      </c>
    </row>
    <row r="71" spans="1:12" s="15" customFormat="1" ht="94.5">
      <c r="A71" s="13">
        <v>60</v>
      </c>
      <c r="B71" s="17" t="s">
        <v>195</v>
      </c>
      <c r="C71" s="9" t="s">
        <v>273</v>
      </c>
      <c r="D71" s="19" t="s">
        <v>274</v>
      </c>
      <c r="E71" s="7" t="s">
        <v>62</v>
      </c>
      <c r="F71" s="13">
        <v>60</v>
      </c>
      <c r="G71" s="16">
        <v>91.8</v>
      </c>
      <c r="H71" s="16">
        <v>91.8</v>
      </c>
      <c r="I71" s="16">
        <v>91.8</v>
      </c>
      <c r="J71" s="16">
        <v>0</v>
      </c>
      <c r="K71" s="16">
        <v>0</v>
      </c>
      <c r="L71" s="16">
        <v>0</v>
      </c>
    </row>
    <row r="72" spans="1:12" s="15" customFormat="1" ht="94.5">
      <c r="A72" s="13">
        <v>61</v>
      </c>
      <c r="B72" s="17" t="s">
        <v>203</v>
      </c>
      <c r="C72" s="9" t="s">
        <v>129</v>
      </c>
      <c r="D72" s="19" t="s">
        <v>55</v>
      </c>
      <c r="E72" s="7" t="s">
        <v>17</v>
      </c>
      <c r="F72" s="13">
        <v>61</v>
      </c>
      <c r="G72" s="16">
        <v>0</v>
      </c>
      <c r="H72" s="16">
        <v>0.2</v>
      </c>
      <c r="I72" s="16">
        <v>0.2</v>
      </c>
      <c r="J72" s="16">
        <v>0</v>
      </c>
      <c r="K72" s="16">
        <v>0</v>
      </c>
      <c r="L72" s="16">
        <v>0</v>
      </c>
    </row>
    <row r="73" spans="1:12" s="15" customFormat="1" ht="94.5">
      <c r="A73" s="13">
        <v>62</v>
      </c>
      <c r="B73" s="17" t="s">
        <v>204</v>
      </c>
      <c r="C73" s="9" t="s">
        <v>94</v>
      </c>
      <c r="D73" s="19" t="s">
        <v>19</v>
      </c>
      <c r="E73" s="7" t="s">
        <v>17</v>
      </c>
      <c r="F73" s="13">
        <v>62</v>
      </c>
      <c r="G73" s="16">
        <v>266120</v>
      </c>
      <c r="H73" s="16">
        <v>168543</v>
      </c>
      <c r="I73" s="16">
        <v>266120</v>
      </c>
      <c r="J73" s="16">
        <v>265782</v>
      </c>
      <c r="K73" s="16">
        <v>129443</v>
      </c>
      <c r="L73" s="16">
        <v>107406</v>
      </c>
    </row>
    <row r="74" spans="1:12" s="15" customFormat="1" ht="94.5">
      <c r="A74" s="13">
        <v>63</v>
      </c>
      <c r="B74" s="17" t="s">
        <v>204</v>
      </c>
      <c r="C74" s="9" t="s">
        <v>95</v>
      </c>
      <c r="D74" s="19" t="s">
        <v>20</v>
      </c>
      <c r="E74" s="7" t="s">
        <v>17</v>
      </c>
      <c r="F74" s="13">
        <v>63</v>
      </c>
      <c r="G74" s="16">
        <v>112816.3</v>
      </c>
      <c r="H74" s="16">
        <v>76271.520000000004</v>
      </c>
      <c r="I74" s="16">
        <v>112816.3</v>
      </c>
      <c r="J74" s="16">
        <v>0</v>
      </c>
      <c r="K74" s="16">
        <v>0</v>
      </c>
      <c r="L74" s="16">
        <v>0</v>
      </c>
    </row>
    <row r="75" spans="1:12" s="15" customFormat="1" ht="126">
      <c r="A75" s="13">
        <v>64</v>
      </c>
      <c r="B75" s="17" t="s">
        <v>201</v>
      </c>
      <c r="C75" s="9" t="s">
        <v>92</v>
      </c>
      <c r="D75" s="19" t="s">
        <v>7</v>
      </c>
      <c r="E75" s="7" t="s">
        <v>8</v>
      </c>
      <c r="F75" s="13">
        <v>64</v>
      </c>
      <c r="G75" s="16">
        <v>90</v>
      </c>
      <c r="H75" s="16">
        <v>90.25</v>
      </c>
      <c r="I75" s="16">
        <v>90.25</v>
      </c>
      <c r="J75" s="16">
        <v>50</v>
      </c>
      <c r="K75" s="16">
        <v>50</v>
      </c>
      <c r="L75" s="16">
        <v>50</v>
      </c>
    </row>
    <row r="76" spans="1:12" s="15" customFormat="1" ht="126">
      <c r="A76" s="13">
        <v>65</v>
      </c>
      <c r="B76" s="17" t="s">
        <v>205</v>
      </c>
      <c r="C76" s="9" t="s">
        <v>98</v>
      </c>
      <c r="D76" s="18" t="s">
        <v>23</v>
      </c>
      <c r="E76" s="7" t="s">
        <v>8</v>
      </c>
      <c r="F76" s="13">
        <v>65</v>
      </c>
      <c r="G76" s="16">
        <v>0.35</v>
      </c>
      <c r="H76" s="16">
        <v>0.34</v>
      </c>
      <c r="I76" s="16">
        <v>0.35</v>
      </c>
      <c r="J76" s="16">
        <v>0</v>
      </c>
      <c r="K76" s="16">
        <v>0</v>
      </c>
      <c r="L76" s="16">
        <v>0</v>
      </c>
    </row>
    <row r="77" spans="1:12" s="15" customFormat="1" ht="126">
      <c r="A77" s="13">
        <v>66</v>
      </c>
      <c r="B77" s="17" t="s">
        <v>205</v>
      </c>
      <c r="C77" s="9" t="s">
        <v>107</v>
      </c>
      <c r="D77" s="18" t="s">
        <v>33</v>
      </c>
      <c r="E77" s="7" t="s">
        <v>8</v>
      </c>
      <c r="F77" s="13">
        <v>66</v>
      </c>
      <c r="G77" s="16">
        <v>43058.15</v>
      </c>
      <c r="H77" s="16">
        <v>25594.16</v>
      </c>
      <c r="I77" s="16">
        <v>43058.15</v>
      </c>
      <c r="J77" s="16">
        <v>38600</v>
      </c>
      <c r="K77" s="16">
        <v>40530</v>
      </c>
      <c r="L77" s="16">
        <v>40530</v>
      </c>
    </row>
    <row r="78" spans="1:12" s="15" customFormat="1" ht="126">
      <c r="A78" s="13">
        <v>67</v>
      </c>
      <c r="B78" s="17" t="s">
        <v>205</v>
      </c>
      <c r="C78" s="9" t="s">
        <v>108</v>
      </c>
      <c r="D78" s="19" t="s">
        <v>34</v>
      </c>
      <c r="E78" s="7" t="s">
        <v>8</v>
      </c>
      <c r="F78" s="13">
        <v>67</v>
      </c>
      <c r="G78" s="16">
        <v>1400</v>
      </c>
      <c r="H78" s="16">
        <v>1391.61</v>
      </c>
      <c r="I78" s="16">
        <v>1400</v>
      </c>
      <c r="J78" s="16">
        <v>1318.1</v>
      </c>
      <c r="K78" s="16">
        <v>1318.1</v>
      </c>
      <c r="L78" s="16">
        <v>1318.1</v>
      </c>
    </row>
    <row r="79" spans="1:12" s="15" customFormat="1" ht="126">
      <c r="A79" s="13">
        <v>68</v>
      </c>
      <c r="B79" s="17" t="s">
        <v>205</v>
      </c>
      <c r="C79" s="9" t="s">
        <v>102</v>
      </c>
      <c r="D79" s="19" t="s">
        <v>27</v>
      </c>
      <c r="E79" s="7" t="s">
        <v>8</v>
      </c>
      <c r="F79" s="13">
        <v>68</v>
      </c>
      <c r="G79" s="16">
        <v>15700</v>
      </c>
      <c r="H79" s="16">
        <v>13299.94</v>
      </c>
      <c r="I79" s="16">
        <v>15700</v>
      </c>
      <c r="J79" s="16">
        <v>13592.1</v>
      </c>
      <c r="K79" s="16">
        <v>13592.1</v>
      </c>
      <c r="L79" s="16">
        <v>13592.1</v>
      </c>
    </row>
    <row r="80" spans="1:12" s="15" customFormat="1" ht="126">
      <c r="A80" s="13">
        <v>69</v>
      </c>
      <c r="B80" s="17" t="s">
        <v>205</v>
      </c>
      <c r="C80" s="9" t="s">
        <v>275</v>
      </c>
      <c r="D80" s="19" t="s">
        <v>276</v>
      </c>
      <c r="E80" s="7" t="s">
        <v>8</v>
      </c>
      <c r="F80" s="13">
        <v>69</v>
      </c>
      <c r="G80" s="16">
        <v>89.1</v>
      </c>
      <c r="H80" s="16">
        <v>89.1</v>
      </c>
      <c r="I80" s="16">
        <v>89.1</v>
      </c>
      <c r="J80" s="16">
        <v>0</v>
      </c>
      <c r="K80" s="16">
        <v>0</v>
      </c>
      <c r="L80" s="16">
        <v>0</v>
      </c>
    </row>
    <row r="81" spans="1:12" s="15" customFormat="1" ht="126">
      <c r="A81" s="13">
        <v>70</v>
      </c>
      <c r="B81" s="17" t="s">
        <v>205</v>
      </c>
      <c r="C81" s="9" t="s">
        <v>137</v>
      </c>
      <c r="D81" s="19" t="s">
        <v>64</v>
      </c>
      <c r="E81" s="7" t="s">
        <v>8</v>
      </c>
      <c r="F81" s="13">
        <v>70</v>
      </c>
      <c r="G81" s="16">
        <v>5052.3999999999996</v>
      </c>
      <c r="H81" s="16">
        <v>3921.25</v>
      </c>
      <c r="I81" s="16">
        <v>5052.3999999999996</v>
      </c>
      <c r="J81" s="16">
        <v>4391.5</v>
      </c>
      <c r="K81" s="16">
        <v>4391.5</v>
      </c>
      <c r="L81" s="16">
        <v>4391.5</v>
      </c>
    </row>
    <row r="82" spans="1:12" s="15" customFormat="1" ht="126">
      <c r="A82" s="13">
        <v>71</v>
      </c>
      <c r="B82" s="17" t="s">
        <v>206</v>
      </c>
      <c r="C82" s="9" t="s">
        <v>101</v>
      </c>
      <c r="D82" s="18" t="s">
        <v>26</v>
      </c>
      <c r="E82" s="7" t="s">
        <v>8</v>
      </c>
      <c r="F82" s="13">
        <v>71</v>
      </c>
      <c r="G82" s="16">
        <v>8000</v>
      </c>
      <c r="H82" s="16">
        <v>5190.7</v>
      </c>
      <c r="I82" s="16">
        <v>8000</v>
      </c>
      <c r="J82" s="16">
        <v>7000</v>
      </c>
      <c r="K82" s="16">
        <v>7000</v>
      </c>
      <c r="L82" s="16">
        <v>6000</v>
      </c>
    </row>
    <row r="83" spans="1:12" s="15" customFormat="1" ht="126">
      <c r="A83" s="13">
        <v>72</v>
      </c>
      <c r="B83" s="17" t="s">
        <v>206</v>
      </c>
      <c r="C83" s="9" t="s">
        <v>99</v>
      </c>
      <c r="D83" s="19" t="s">
        <v>24</v>
      </c>
      <c r="E83" s="7" t="s">
        <v>8</v>
      </c>
      <c r="F83" s="13">
        <v>72</v>
      </c>
      <c r="G83" s="16">
        <v>10000</v>
      </c>
      <c r="H83" s="16">
        <v>12384.14</v>
      </c>
      <c r="I83" s="16">
        <v>12384.14</v>
      </c>
      <c r="J83" s="16">
        <v>8085</v>
      </c>
      <c r="K83" s="16">
        <v>8085</v>
      </c>
      <c r="L83" s="16">
        <v>8085</v>
      </c>
    </row>
    <row r="84" spans="1:12" s="15" customFormat="1" ht="126">
      <c r="A84" s="13">
        <v>73</v>
      </c>
      <c r="B84" s="17" t="s">
        <v>206</v>
      </c>
      <c r="C84" s="9" t="s">
        <v>100</v>
      </c>
      <c r="D84" s="19" t="s">
        <v>25</v>
      </c>
      <c r="E84" s="7" t="s">
        <v>8</v>
      </c>
      <c r="F84" s="13">
        <v>73</v>
      </c>
      <c r="G84" s="16">
        <v>900</v>
      </c>
      <c r="H84" s="16">
        <v>873.49</v>
      </c>
      <c r="I84" s="16">
        <v>900</v>
      </c>
      <c r="J84" s="16">
        <v>855</v>
      </c>
      <c r="K84" s="16">
        <v>855</v>
      </c>
      <c r="L84" s="16">
        <v>855</v>
      </c>
    </row>
    <row r="85" spans="1:12" s="15" customFormat="1" ht="126">
      <c r="A85" s="13">
        <v>74</v>
      </c>
      <c r="B85" s="17" t="s">
        <v>206</v>
      </c>
      <c r="C85" s="9" t="s">
        <v>128</v>
      </c>
      <c r="D85" s="18" t="s">
        <v>54</v>
      </c>
      <c r="E85" s="7" t="s">
        <v>8</v>
      </c>
      <c r="F85" s="13">
        <v>74</v>
      </c>
      <c r="G85" s="16">
        <v>2500</v>
      </c>
      <c r="H85" s="16">
        <v>2564.1</v>
      </c>
      <c r="I85" s="16">
        <v>2564.1</v>
      </c>
      <c r="J85" s="16">
        <v>1900</v>
      </c>
      <c r="K85" s="16">
        <v>2000</v>
      </c>
      <c r="L85" s="16">
        <v>2100</v>
      </c>
    </row>
    <row r="86" spans="1:12" s="15" customFormat="1" ht="126">
      <c r="A86" s="13">
        <v>75</v>
      </c>
      <c r="B86" s="17" t="s">
        <v>195</v>
      </c>
      <c r="C86" s="9" t="s">
        <v>277</v>
      </c>
      <c r="D86" s="19" t="s">
        <v>274</v>
      </c>
      <c r="E86" s="7" t="s">
        <v>8</v>
      </c>
      <c r="F86" s="13">
        <v>75</v>
      </c>
      <c r="G86" s="16">
        <v>0</v>
      </c>
      <c r="H86" s="16">
        <v>17.22</v>
      </c>
      <c r="I86" s="16">
        <v>17.22</v>
      </c>
      <c r="J86" s="16">
        <v>0</v>
      </c>
      <c r="K86" s="16">
        <v>0</v>
      </c>
      <c r="L86" s="16">
        <v>0</v>
      </c>
    </row>
    <row r="87" spans="1:12" s="15" customFormat="1" ht="126">
      <c r="A87" s="13">
        <v>76</v>
      </c>
      <c r="B87" s="17" t="s">
        <v>207</v>
      </c>
      <c r="C87" s="9" t="s">
        <v>127</v>
      </c>
      <c r="D87" s="19" t="s">
        <v>52</v>
      </c>
      <c r="E87" s="7" t="s">
        <v>8</v>
      </c>
      <c r="F87" s="13">
        <v>76</v>
      </c>
      <c r="G87" s="16">
        <v>0</v>
      </c>
      <c r="H87" s="16">
        <v>158.72999999999999</v>
      </c>
      <c r="I87" s="16">
        <v>158.72999999999999</v>
      </c>
      <c r="J87" s="16">
        <v>0</v>
      </c>
      <c r="K87" s="16">
        <v>0</v>
      </c>
      <c r="L87" s="16">
        <v>0</v>
      </c>
    </row>
    <row r="88" spans="1:12" s="15" customFormat="1" ht="126">
      <c r="A88" s="13">
        <v>77</v>
      </c>
      <c r="B88" s="17" t="s">
        <v>207</v>
      </c>
      <c r="C88" s="9" t="s">
        <v>136</v>
      </c>
      <c r="D88" s="19" t="s">
        <v>59</v>
      </c>
      <c r="E88" s="7" t="s">
        <v>8</v>
      </c>
      <c r="F88" s="13">
        <v>77</v>
      </c>
      <c r="G88" s="16">
        <v>0</v>
      </c>
      <c r="H88" s="16">
        <v>-140.66999999999999</v>
      </c>
      <c r="I88" s="16">
        <v>-140.66999999999999</v>
      </c>
      <c r="J88" s="16">
        <v>300</v>
      </c>
      <c r="K88" s="16">
        <v>300</v>
      </c>
      <c r="L88" s="16">
        <v>300</v>
      </c>
    </row>
    <row r="89" spans="1:12" s="15" customFormat="1" ht="126">
      <c r="A89" s="13">
        <v>78</v>
      </c>
      <c r="B89" s="17" t="s">
        <v>207</v>
      </c>
      <c r="C89" s="9" t="s">
        <v>278</v>
      </c>
      <c r="D89" s="19" t="s">
        <v>279</v>
      </c>
      <c r="E89" s="7" t="s">
        <v>8</v>
      </c>
      <c r="F89" s="13">
        <v>78</v>
      </c>
      <c r="G89" s="16">
        <v>925.9</v>
      </c>
      <c r="H89" s="16">
        <v>924.13</v>
      </c>
      <c r="I89" s="16">
        <v>925.9</v>
      </c>
      <c r="J89" s="16">
        <v>1000</v>
      </c>
      <c r="K89" s="16">
        <v>1000</v>
      </c>
      <c r="L89" s="16">
        <v>1000</v>
      </c>
    </row>
    <row r="90" spans="1:12" s="15" customFormat="1" ht="126">
      <c r="A90" s="13">
        <v>79</v>
      </c>
      <c r="B90" s="17" t="s">
        <v>204</v>
      </c>
      <c r="C90" s="9" t="s">
        <v>163</v>
      </c>
      <c r="D90" s="19" t="s">
        <v>83</v>
      </c>
      <c r="E90" s="7" t="s">
        <v>8</v>
      </c>
      <c r="F90" s="13">
        <v>79</v>
      </c>
      <c r="G90" s="16">
        <v>167943.7</v>
      </c>
      <c r="H90" s="16">
        <v>160106.54999999999</v>
      </c>
      <c r="I90" s="16">
        <v>167943.7</v>
      </c>
      <c r="J90" s="16">
        <v>179728.7</v>
      </c>
      <c r="K90" s="16">
        <v>150000</v>
      </c>
      <c r="L90" s="16">
        <v>200000</v>
      </c>
    </row>
    <row r="91" spans="1:12" s="15" customFormat="1" ht="126">
      <c r="A91" s="13">
        <v>80</v>
      </c>
      <c r="B91" s="17" t="s">
        <v>204</v>
      </c>
      <c r="C91" s="9" t="s">
        <v>162</v>
      </c>
      <c r="D91" s="18" t="s">
        <v>82</v>
      </c>
      <c r="E91" s="7" t="s">
        <v>8</v>
      </c>
      <c r="F91" s="13">
        <v>80</v>
      </c>
      <c r="G91" s="16">
        <v>77841.2</v>
      </c>
      <c r="H91" s="16">
        <v>74520.05</v>
      </c>
      <c r="I91" s="16">
        <v>77841.2</v>
      </c>
      <c r="J91" s="16">
        <v>141809.79999999999</v>
      </c>
      <c r="K91" s="16">
        <v>17879.8</v>
      </c>
      <c r="L91" s="16">
        <v>22743.7</v>
      </c>
    </row>
    <row r="92" spans="1:12" s="15" customFormat="1" ht="126">
      <c r="A92" s="13">
        <v>81</v>
      </c>
      <c r="B92" s="17" t="s">
        <v>204</v>
      </c>
      <c r="C92" s="9" t="s">
        <v>161</v>
      </c>
      <c r="D92" s="18" t="s">
        <v>81</v>
      </c>
      <c r="E92" s="7" t="s">
        <v>8</v>
      </c>
      <c r="F92" s="13">
        <v>81</v>
      </c>
      <c r="G92" s="16">
        <v>17094.7</v>
      </c>
      <c r="H92" s="16">
        <v>16391.66</v>
      </c>
      <c r="I92" s="16">
        <v>17094.7</v>
      </c>
      <c r="J92" s="16">
        <v>0</v>
      </c>
      <c r="K92" s="16">
        <v>0</v>
      </c>
      <c r="L92" s="16">
        <v>0</v>
      </c>
    </row>
    <row r="93" spans="1:12" s="15" customFormat="1" ht="126">
      <c r="A93" s="13">
        <v>82</v>
      </c>
      <c r="B93" s="17" t="s">
        <v>204</v>
      </c>
      <c r="C93" s="9" t="s">
        <v>280</v>
      </c>
      <c r="D93" s="19" t="s">
        <v>281</v>
      </c>
      <c r="E93" s="7" t="s">
        <v>8</v>
      </c>
      <c r="F93" s="13">
        <v>82</v>
      </c>
      <c r="G93" s="16">
        <v>153494.70000000001</v>
      </c>
      <c r="H93" s="16">
        <v>0</v>
      </c>
      <c r="I93" s="16">
        <v>153494.70000000001</v>
      </c>
      <c r="J93" s="16">
        <v>0</v>
      </c>
      <c r="K93" s="16">
        <v>0</v>
      </c>
      <c r="L93" s="16">
        <v>0</v>
      </c>
    </row>
    <row r="94" spans="1:12" s="15" customFormat="1" ht="126">
      <c r="A94" s="13">
        <v>83</v>
      </c>
      <c r="B94" s="17" t="s">
        <v>204</v>
      </c>
      <c r="C94" s="9" t="s">
        <v>282</v>
      </c>
      <c r="D94" s="19" t="s">
        <v>84</v>
      </c>
      <c r="E94" s="7" t="s">
        <v>8</v>
      </c>
      <c r="F94" s="13">
        <v>83</v>
      </c>
      <c r="G94" s="16">
        <v>14581.5</v>
      </c>
      <c r="H94" s="16">
        <v>14575.2</v>
      </c>
      <c r="I94" s="16">
        <v>14581.5</v>
      </c>
      <c r="J94" s="16">
        <v>0</v>
      </c>
      <c r="K94" s="16">
        <v>0</v>
      </c>
      <c r="L94" s="16">
        <v>0</v>
      </c>
    </row>
    <row r="95" spans="1:12" s="15" customFormat="1" ht="126">
      <c r="A95" s="13">
        <v>84</v>
      </c>
      <c r="B95" s="17" t="s">
        <v>204</v>
      </c>
      <c r="C95" s="9" t="s">
        <v>283</v>
      </c>
      <c r="D95" s="19" t="s">
        <v>284</v>
      </c>
      <c r="E95" s="7" t="s">
        <v>8</v>
      </c>
      <c r="F95" s="13">
        <v>84</v>
      </c>
      <c r="G95" s="16">
        <v>2527</v>
      </c>
      <c r="H95" s="16">
        <v>0</v>
      </c>
      <c r="I95" s="16">
        <v>2527</v>
      </c>
      <c r="J95" s="16">
        <v>845.9</v>
      </c>
      <c r="K95" s="16">
        <v>227.2</v>
      </c>
      <c r="L95" s="16">
        <v>227.2</v>
      </c>
    </row>
    <row r="96" spans="1:12" s="15" customFormat="1" ht="126">
      <c r="A96" s="13">
        <v>85</v>
      </c>
      <c r="B96" s="17" t="s">
        <v>204</v>
      </c>
      <c r="C96" s="9" t="s">
        <v>139</v>
      </c>
      <c r="D96" s="19" t="s">
        <v>66</v>
      </c>
      <c r="E96" s="7" t="s">
        <v>8</v>
      </c>
      <c r="F96" s="13">
        <v>85</v>
      </c>
      <c r="G96" s="16">
        <v>11657.91</v>
      </c>
      <c r="H96" s="16">
        <v>64.010000000000005</v>
      </c>
      <c r="I96" s="16">
        <v>11657.91</v>
      </c>
      <c r="J96" s="16">
        <v>0</v>
      </c>
      <c r="K96" s="16">
        <v>0</v>
      </c>
      <c r="L96" s="16">
        <v>0</v>
      </c>
    </row>
    <row r="97" spans="1:12" s="15" customFormat="1" ht="126">
      <c r="A97" s="13">
        <v>86</v>
      </c>
      <c r="B97" s="17" t="s">
        <v>204</v>
      </c>
      <c r="C97" s="9" t="s">
        <v>158</v>
      </c>
      <c r="D97" s="19" t="s">
        <v>78</v>
      </c>
      <c r="E97" s="7" t="s">
        <v>8</v>
      </c>
      <c r="F97" s="13">
        <v>86</v>
      </c>
      <c r="G97" s="16">
        <v>54615.1</v>
      </c>
      <c r="H97" s="16">
        <v>24164.65</v>
      </c>
      <c r="I97" s="16">
        <v>54615.1</v>
      </c>
      <c r="J97" s="16">
        <v>59367.7</v>
      </c>
      <c r="K97" s="16">
        <v>58937.2</v>
      </c>
      <c r="L97" s="16">
        <v>58937.2</v>
      </c>
    </row>
    <row r="98" spans="1:12" s="15" customFormat="1" ht="126">
      <c r="A98" s="13">
        <v>87</v>
      </c>
      <c r="B98" s="17" t="s">
        <v>209</v>
      </c>
      <c r="C98" s="9" t="s">
        <v>285</v>
      </c>
      <c r="D98" s="19" t="s">
        <v>22</v>
      </c>
      <c r="E98" s="7" t="s">
        <v>8</v>
      </c>
      <c r="F98" s="13">
        <v>87</v>
      </c>
      <c r="G98" s="16">
        <v>26.5</v>
      </c>
      <c r="H98" s="16">
        <v>26.57</v>
      </c>
      <c r="I98" s="16">
        <v>26.5</v>
      </c>
      <c r="J98" s="16"/>
      <c r="K98" s="16"/>
      <c r="L98" s="16"/>
    </row>
    <row r="99" spans="1:12" s="15" customFormat="1" ht="110.25">
      <c r="A99" s="13">
        <v>88</v>
      </c>
      <c r="B99" s="17" t="s">
        <v>203</v>
      </c>
      <c r="C99" s="9" t="s">
        <v>130</v>
      </c>
      <c r="D99" s="19" t="s">
        <v>55</v>
      </c>
      <c r="E99" s="7" t="s">
        <v>1</v>
      </c>
      <c r="F99" s="13">
        <v>88</v>
      </c>
      <c r="G99" s="16">
        <v>0</v>
      </c>
      <c r="H99" s="16">
        <v>589.9</v>
      </c>
      <c r="I99" s="16">
        <v>589.9</v>
      </c>
      <c r="J99" s="16">
        <v>0</v>
      </c>
      <c r="K99" s="16">
        <v>0</v>
      </c>
      <c r="L99" s="16">
        <v>0</v>
      </c>
    </row>
    <row r="100" spans="1:12" s="15" customFormat="1" ht="110.25">
      <c r="A100" s="13">
        <v>89</v>
      </c>
      <c r="B100" s="17" t="s">
        <v>204</v>
      </c>
      <c r="C100" s="9" t="s">
        <v>140</v>
      </c>
      <c r="D100" s="19" t="s">
        <v>66</v>
      </c>
      <c r="E100" s="7" t="s">
        <v>1</v>
      </c>
      <c r="F100" s="13">
        <v>89</v>
      </c>
      <c r="G100" s="16">
        <v>17649.38</v>
      </c>
      <c r="H100" s="16">
        <v>12701.1</v>
      </c>
      <c r="I100" s="16">
        <v>17649.38</v>
      </c>
      <c r="J100" s="16">
        <f>16283.9</f>
        <v>16283.9</v>
      </c>
      <c r="K100" s="16">
        <f>16283.9</f>
        <v>16283.9</v>
      </c>
      <c r="L100" s="16">
        <f>16283.9</f>
        <v>16283.9</v>
      </c>
    </row>
    <row r="101" spans="1:12" s="15" customFormat="1" ht="110.25">
      <c r="A101" s="13">
        <v>90</v>
      </c>
      <c r="B101" s="17" t="s">
        <v>204</v>
      </c>
      <c r="C101" s="9" t="s">
        <v>152</v>
      </c>
      <c r="D101" s="19" t="s">
        <v>72</v>
      </c>
      <c r="E101" s="7" t="s">
        <v>1</v>
      </c>
      <c r="F101" s="13">
        <v>90</v>
      </c>
      <c r="G101" s="16">
        <v>27649.200000000001</v>
      </c>
      <c r="H101" s="16">
        <v>21820.85</v>
      </c>
      <c r="I101" s="16">
        <v>27649.200000000001</v>
      </c>
      <c r="J101" s="16">
        <f>28254.1</f>
        <v>28254.1</v>
      </c>
      <c r="K101" s="16">
        <f>29350.2</f>
        <v>29350.2</v>
      </c>
      <c r="L101" s="16">
        <f>30490.1</f>
        <v>30490.1</v>
      </c>
    </row>
    <row r="102" spans="1:12" s="15" customFormat="1" ht="110.25">
      <c r="A102" s="13">
        <v>91</v>
      </c>
      <c r="B102" s="17" t="s">
        <v>204</v>
      </c>
      <c r="C102" s="9" t="s">
        <v>157</v>
      </c>
      <c r="D102" s="19" t="s">
        <v>77</v>
      </c>
      <c r="E102" s="7" t="s">
        <v>1</v>
      </c>
      <c r="F102" s="13">
        <v>91</v>
      </c>
      <c r="G102" s="16">
        <v>100456.11</v>
      </c>
      <c r="H102" s="16">
        <v>77707.600000000006</v>
      </c>
      <c r="I102" s="16">
        <v>100456.11</v>
      </c>
      <c r="J102" s="16">
        <v>119119.4</v>
      </c>
      <c r="K102" s="16">
        <v>133583.5</v>
      </c>
      <c r="L102" s="16">
        <v>150523.9</v>
      </c>
    </row>
    <row r="103" spans="1:12" s="15" customFormat="1" ht="110.25">
      <c r="A103" s="13">
        <v>92</v>
      </c>
      <c r="B103" s="17" t="s">
        <v>204</v>
      </c>
      <c r="C103" s="9" t="s">
        <v>147</v>
      </c>
      <c r="D103" s="19" t="s">
        <v>69</v>
      </c>
      <c r="E103" s="7" t="s">
        <v>1</v>
      </c>
      <c r="F103" s="13">
        <v>92</v>
      </c>
      <c r="G103" s="16">
        <v>422196.86</v>
      </c>
      <c r="H103" s="16">
        <v>346546.66</v>
      </c>
      <c r="I103" s="16">
        <v>422196.86</v>
      </c>
      <c r="J103" s="16">
        <f>46277.9+123628.4+73607.6+287.5+1649.9+3853.1+2140.2+20132+4968.4+35884.6+97645+12280+4969.3+0.3</f>
        <v>427324.19999999995</v>
      </c>
      <c r="K103" s="16">
        <f>48129+128573.5+76551.9+297.6+1715.9+3853.1+2225.8+20937.3+4968.4+36064.9+97881.1+12851.2+4969.3+0.3</f>
        <v>439019.3</v>
      </c>
      <c r="L103" s="16">
        <f>50054.2+133716.5+79613.9+308.1+1784.5+3853.1+2314.9+21774.8+4968.4+36252.4+98126.7+13565.1+4969.3+0.3</f>
        <v>451302.19999999995</v>
      </c>
    </row>
    <row r="104" spans="1:12" s="15" customFormat="1" ht="110.25">
      <c r="A104" s="13">
        <v>93</v>
      </c>
      <c r="B104" s="17" t="s">
        <v>204</v>
      </c>
      <c r="C104" s="9" t="s">
        <v>159</v>
      </c>
      <c r="D104" s="19" t="s">
        <v>79</v>
      </c>
      <c r="E104" s="7" t="s">
        <v>1</v>
      </c>
      <c r="F104" s="13">
        <v>93</v>
      </c>
      <c r="G104" s="16">
        <v>85858.4</v>
      </c>
      <c r="H104" s="16">
        <v>71833.78</v>
      </c>
      <c r="I104" s="16">
        <v>85858.4</v>
      </c>
      <c r="J104" s="16">
        <f>90446.1</f>
        <v>90446.1</v>
      </c>
      <c r="K104" s="16">
        <v>91240.1</v>
      </c>
      <c r="L104" s="16">
        <v>91915.8</v>
      </c>
    </row>
    <row r="105" spans="1:12" s="15" customFormat="1" ht="110.25">
      <c r="A105" s="13">
        <v>94</v>
      </c>
      <c r="B105" s="17" t="s">
        <v>204</v>
      </c>
      <c r="C105" s="9" t="s">
        <v>155</v>
      </c>
      <c r="D105" s="19" t="s">
        <v>75</v>
      </c>
      <c r="E105" s="7" t="s">
        <v>1</v>
      </c>
      <c r="F105" s="13">
        <v>94</v>
      </c>
      <c r="G105" s="16">
        <v>2108.6</v>
      </c>
      <c r="H105" s="16">
        <v>1758.08</v>
      </c>
      <c r="I105" s="16">
        <v>2108.6</v>
      </c>
      <c r="J105" s="16">
        <v>2330.6</v>
      </c>
      <c r="K105" s="16">
        <v>2330.6999999999998</v>
      </c>
      <c r="L105" s="16">
        <v>2127.3000000000002</v>
      </c>
    </row>
    <row r="106" spans="1:12" s="15" customFormat="1" ht="110.25">
      <c r="A106" s="13">
        <v>95</v>
      </c>
      <c r="B106" s="17" t="s">
        <v>204</v>
      </c>
      <c r="C106" s="9" t="s">
        <v>154</v>
      </c>
      <c r="D106" s="19" t="s">
        <v>74</v>
      </c>
      <c r="E106" s="7" t="s">
        <v>1</v>
      </c>
      <c r="F106" s="13">
        <v>95</v>
      </c>
      <c r="G106" s="16">
        <v>16373</v>
      </c>
      <c r="H106" s="16">
        <v>16372.82</v>
      </c>
      <c r="I106" s="16">
        <v>16373</v>
      </c>
      <c r="J106" s="16">
        <f>18149</f>
        <v>18149</v>
      </c>
      <c r="K106" s="16">
        <f>18874.9</f>
        <v>18874.900000000001</v>
      </c>
      <c r="L106" s="16">
        <f>19629.9</f>
        <v>19629.900000000001</v>
      </c>
    </row>
    <row r="107" spans="1:12" s="15" customFormat="1" ht="110.25">
      <c r="A107" s="13">
        <v>96</v>
      </c>
      <c r="B107" s="17" t="s">
        <v>204</v>
      </c>
      <c r="C107" s="9" t="s">
        <v>153</v>
      </c>
      <c r="D107" s="19" t="s">
        <v>73</v>
      </c>
      <c r="E107" s="7" t="s">
        <v>1</v>
      </c>
      <c r="F107" s="13">
        <v>96</v>
      </c>
      <c r="G107" s="16">
        <v>121308.8</v>
      </c>
      <c r="H107" s="16">
        <v>75099.05</v>
      </c>
      <c r="I107" s="16">
        <v>121308.8</v>
      </c>
      <c r="J107" s="16">
        <v>115021.8</v>
      </c>
      <c r="K107" s="16">
        <v>114987.1</v>
      </c>
      <c r="L107" s="16">
        <v>114987.1</v>
      </c>
    </row>
    <row r="108" spans="1:12" s="15" customFormat="1" ht="110.25">
      <c r="A108" s="13">
        <v>97</v>
      </c>
      <c r="B108" s="17" t="s">
        <v>204</v>
      </c>
      <c r="C108" s="9" t="s">
        <v>146</v>
      </c>
      <c r="D108" s="19" t="s">
        <v>68</v>
      </c>
      <c r="E108" s="7" t="s">
        <v>1</v>
      </c>
      <c r="F108" s="13">
        <v>97</v>
      </c>
      <c r="G108" s="16">
        <v>113.4</v>
      </c>
      <c r="H108" s="16">
        <v>71.53</v>
      </c>
      <c r="I108" s="16">
        <v>113.4</v>
      </c>
      <c r="J108" s="16">
        <v>78.900000000000006</v>
      </c>
      <c r="K108" s="16">
        <v>78.900000000000006</v>
      </c>
      <c r="L108" s="16">
        <v>78.900000000000006</v>
      </c>
    </row>
    <row r="109" spans="1:12" s="15" customFormat="1" ht="110.25">
      <c r="A109" s="13">
        <v>98</v>
      </c>
      <c r="B109" s="17" t="s">
        <v>204</v>
      </c>
      <c r="C109" s="9" t="s">
        <v>145</v>
      </c>
      <c r="D109" s="18" t="s">
        <v>67</v>
      </c>
      <c r="E109" s="7" t="s">
        <v>1</v>
      </c>
      <c r="F109" s="13">
        <v>98</v>
      </c>
      <c r="G109" s="16">
        <v>82473.5</v>
      </c>
      <c r="H109" s="16">
        <v>60251.09</v>
      </c>
      <c r="I109" s="16">
        <v>82473.5</v>
      </c>
      <c r="J109" s="16">
        <v>93009.600000000006</v>
      </c>
      <c r="K109" s="16">
        <v>96435.3</v>
      </c>
      <c r="L109" s="16">
        <f>96339.9</f>
        <v>96339.9</v>
      </c>
    </row>
    <row r="110" spans="1:12" s="15" customFormat="1" ht="110.25">
      <c r="A110" s="13">
        <v>99</v>
      </c>
      <c r="B110" s="17" t="s">
        <v>204</v>
      </c>
      <c r="C110" s="9" t="s">
        <v>286</v>
      </c>
      <c r="D110" s="19" t="s">
        <v>287</v>
      </c>
      <c r="E110" s="7" t="s">
        <v>1</v>
      </c>
      <c r="F110" s="13">
        <v>99</v>
      </c>
      <c r="G110" s="16">
        <v>0</v>
      </c>
      <c r="H110" s="16">
        <v>0</v>
      </c>
      <c r="I110" s="16">
        <v>0</v>
      </c>
      <c r="J110" s="16">
        <v>48.5</v>
      </c>
      <c r="K110" s="16">
        <v>48.5</v>
      </c>
      <c r="L110" s="16">
        <v>48.5</v>
      </c>
    </row>
    <row r="111" spans="1:12" s="15" customFormat="1" ht="110.25">
      <c r="A111" s="13">
        <v>100</v>
      </c>
      <c r="B111" s="17" t="s">
        <v>204</v>
      </c>
      <c r="C111" s="9" t="s">
        <v>288</v>
      </c>
      <c r="D111" s="19" t="s">
        <v>289</v>
      </c>
      <c r="E111" s="7" t="s">
        <v>1</v>
      </c>
      <c r="F111" s="13">
        <v>100</v>
      </c>
      <c r="G111" s="16">
        <v>1442.17</v>
      </c>
      <c r="H111" s="16">
        <v>1387.4</v>
      </c>
      <c r="I111" s="16">
        <v>1442.17</v>
      </c>
      <c r="J111" s="16">
        <v>0</v>
      </c>
      <c r="K111" s="16">
        <v>0</v>
      </c>
      <c r="L111" s="16">
        <v>0</v>
      </c>
    </row>
    <row r="112" spans="1:12" s="15" customFormat="1" ht="110.25">
      <c r="A112" s="13">
        <v>101</v>
      </c>
      <c r="B112" s="17" t="s">
        <v>204</v>
      </c>
      <c r="C112" s="9" t="s">
        <v>290</v>
      </c>
      <c r="D112" s="19" t="s">
        <v>58</v>
      </c>
      <c r="E112" s="7" t="s">
        <v>1</v>
      </c>
      <c r="F112" s="13">
        <v>101</v>
      </c>
      <c r="G112" s="16">
        <v>2046.13</v>
      </c>
      <c r="H112" s="16">
        <v>2046.13</v>
      </c>
      <c r="I112" s="16">
        <v>2046.13</v>
      </c>
      <c r="J112" s="16">
        <v>0</v>
      </c>
      <c r="K112" s="16">
        <v>1916.2</v>
      </c>
      <c r="L112" s="16">
        <v>100</v>
      </c>
    </row>
    <row r="113" spans="1:12" s="15" customFormat="1" ht="110.25">
      <c r="A113" s="13">
        <v>102</v>
      </c>
      <c r="B113" s="17" t="s">
        <v>208</v>
      </c>
      <c r="C113" s="9" t="s">
        <v>89</v>
      </c>
      <c r="D113" s="19" t="s">
        <v>3</v>
      </c>
      <c r="E113" s="7" t="s">
        <v>1</v>
      </c>
      <c r="F113" s="13">
        <v>102</v>
      </c>
      <c r="G113" s="16">
        <v>0</v>
      </c>
      <c r="H113" s="16">
        <v>-587.9</v>
      </c>
      <c r="I113" s="16">
        <v>-587.9</v>
      </c>
      <c r="J113" s="16">
        <v>0</v>
      </c>
      <c r="K113" s="16">
        <v>0</v>
      </c>
      <c r="L113" s="16">
        <v>0</v>
      </c>
    </row>
    <row r="114" spans="1:12" s="15" customFormat="1" ht="94.5">
      <c r="A114" s="13">
        <v>103</v>
      </c>
      <c r="B114" s="17" t="s">
        <v>203</v>
      </c>
      <c r="C114" s="9" t="s">
        <v>131</v>
      </c>
      <c r="D114" s="19" t="s">
        <v>55</v>
      </c>
      <c r="E114" s="7" t="s">
        <v>4</v>
      </c>
      <c r="F114" s="13">
        <v>103</v>
      </c>
      <c r="G114" s="16">
        <v>0</v>
      </c>
      <c r="H114" s="16">
        <v>58.57</v>
      </c>
      <c r="I114" s="16">
        <v>58.57</v>
      </c>
      <c r="J114" s="16">
        <v>0</v>
      </c>
      <c r="K114" s="16">
        <v>0</v>
      </c>
      <c r="L114" s="16">
        <v>0</v>
      </c>
    </row>
    <row r="115" spans="1:12" s="15" customFormat="1" ht="94.5">
      <c r="A115" s="13">
        <v>104</v>
      </c>
      <c r="B115" s="17" t="s">
        <v>204</v>
      </c>
      <c r="C115" s="9" t="s">
        <v>291</v>
      </c>
      <c r="D115" s="19" t="s">
        <v>292</v>
      </c>
      <c r="E115" s="7" t="s">
        <v>4</v>
      </c>
      <c r="F115" s="13">
        <v>104</v>
      </c>
      <c r="G115" s="16">
        <v>15814.2</v>
      </c>
      <c r="H115" s="16">
        <v>8858.83</v>
      </c>
      <c r="I115" s="16">
        <v>15814.2</v>
      </c>
      <c r="J115" s="16">
        <v>18236</v>
      </c>
      <c r="K115" s="16">
        <v>9660.2000000000007</v>
      </c>
      <c r="L115" s="16">
        <v>0</v>
      </c>
    </row>
    <row r="116" spans="1:12" s="15" customFormat="1" ht="94.5">
      <c r="A116" s="13">
        <v>105</v>
      </c>
      <c r="B116" s="17" t="s">
        <v>204</v>
      </c>
      <c r="C116" s="9" t="s">
        <v>293</v>
      </c>
      <c r="D116" s="19" t="s">
        <v>294</v>
      </c>
      <c r="E116" s="7" t="s">
        <v>4</v>
      </c>
      <c r="F116" s="13">
        <v>105</v>
      </c>
      <c r="G116" s="16">
        <v>34433.050000000003</v>
      </c>
      <c r="H116" s="16">
        <v>18173.02</v>
      </c>
      <c r="I116" s="16">
        <v>34433.050000000003</v>
      </c>
      <c r="J116" s="16">
        <v>16706.3</v>
      </c>
      <c r="K116" s="16">
        <v>3534.3</v>
      </c>
      <c r="L116" s="16">
        <v>3534.3</v>
      </c>
    </row>
    <row r="117" spans="1:12" s="15" customFormat="1" ht="94.5">
      <c r="A117" s="13">
        <v>106</v>
      </c>
      <c r="B117" s="17" t="s">
        <v>204</v>
      </c>
      <c r="C117" s="9" t="s">
        <v>141</v>
      </c>
      <c r="D117" s="19" t="s">
        <v>66</v>
      </c>
      <c r="E117" s="7" t="s">
        <v>4</v>
      </c>
      <c r="F117" s="13">
        <v>106</v>
      </c>
      <c r="G117" s="16">
        <v>68478.8</v>
      </c>
      <c r="H117" s="16">
        <v>44642.93</v>
      </c>
      <c r="I117" s="16">
        <v>68478.8</v>
      </c>
      <c r="J117" s="16">
        <f>14617.1+2050+496.8+902.6+4397.1+11406.5</f>
        <v>33870.1</v>
      </c>
      <c r="K117" s="16">
        <f>14617.1+2050+496.8+902.6+4397.1+960.5+3163+11293.6+1006.2</f>
        <v>38886.899999999994</v>
      </c>
      <c r="L117" s="16">
        <f>14617.1+2050+496.8+902.6+4397.1+960.5+3163+11293.6+0</f>
        <v>37880.699999999997</v>
      </c>
    </row>
    <row r="118" spans="1:12" s="15" customFormat="1" ht="94.5">
      <c r="A118" s="13">
        <v>107</v>
      </c>
      <c r="B118" s="17" t="s">
        <v>204</v>
      </c>
      <c r="C118" s="9" t="s">
        <v>148</v>
      </c>
      <c r="D118" s="19" t="s">
        <v>69</v>
      </c>
      <c r="E118" s="7" t="s">
        <v>4</v>
      </c>
      <c r="F118" s="13">
        <v>107</v>
      </c>
      <c r="G118" s="16">
        <v>1500298.6</v>
      </c>
      <c r="H118" s="16">
        <v>1168816.26</v>
      </c>
      <c r="I118" s="16">
        <v>1500298.6</v>
      </c>
      <c r="J118" s="16">
        <f>796266.9+6254.6+617436.8+58983.6+29084.1</f>
        <v>1508026.0000000002</v>
      </c>
      <c r="K118" s="16">
        <f>796266.9+6254.6+626462.2+58983.6+29084.1</f>
        <v>1517051.4000000001</v>
      </c>
      <c r="L118" s="16">
        <f>796266.9+6254.6+626462.2+58983.6+29084.1</f>
        <v>1517051.4000000001</v>
      </c>
    </row>
    <row r="119" spans="1:12" s="15" customFormat="1" ht="94.5">
      <c r="A119" s="13">
        <v>108</v>
      </c>
      <c r="B119" s="17" t="s">
        <v>204</v>
      </c>
      <c r="C119" s="9" t="s">
        <v>151</v>
      </c>
      <c r="D119" s="19" t="s">
        <v>71</v>
      </c>
      <c r="E119" s="7" t="s">
        <v>4</v>
      </c>
      <c r="F119" s="13">
        <v>108</v>
      </c>
      <c r="G119" s="16">
        <v>29512.9</v>
      </c>
      <c r="H119" s="16">
        <v>15706.2</v>
      </c>
      <c r="I119" s="16">
        <v>29512.9</v>
      </c>
      <c r="J119" s="16">
        <v>29512.9</v>
      </c>
      <c r="K119" s="16">
        <v>29512.9</v>
      </c>
      <c r="L119" s="16">
        <v>29512.9</v>
      </c>
    </row>
    <row r="120" spans="1:12" s="15" customFormat="1" ht="94.5">
      <c r="A120" s="13">
        <v>109</v>
      </c>
      <c r="B120" s="17" t="s">
        <v>204</v>
      </c>
      <c r="C120" s="9" t="s">
        <v>295</v>
      </c>
      <c r="D120" s="19" t="s">
        <v>296</v>
      </c>
      <c r="E120" s="7" t="s">
        <v>4</v>
      </c>
      <c r="F120" s="13">
        <v>109</v>
      </c>
      <c r="G120" s="16">
        <v>21347.3</v>
      </c>
      <c r="H120" s="16">
        <v>11540.35</v>
      </c>
      <c r="I120" s="16">
        <v>21347.3</v>
      </c>
      <c r="J120" s="16">
        <v>0</v>
      </c>
      <c r="K120" s="16">
        <v>0</v>
      </c>
      <c r="L120" s="16">
        <v>0</v>
      </c>
    </row>
    <row r="121" spans="1:12" s="15" customFormat="1" ht="94.5">
      <c r="A121" s="13">
        <v>110</v>
      </c>
      <c r="B121" s="17" t="s">
        <v>204</v>
      </c>
      <c r="C121" s="9" t="s">
        <v>297</v>
      </c>
      <c r="D121" s="19" t="s">
        <v>58</v>
      </c>
      <c r="E121" s="7" t="s">
        <v>4</v>
      </c>
      <c r="F121" s="13">
        <v>110</v>
      </c>
      <c r="G121" s="16">
        <v>500</v>
      </c>
      <c r="H121" s="16">
        <v>0</v>
      </c>
      <c r="I121" s="16">
        <v>500</v>
      </c>
      <c r="J121" s="16">
        <v>0</v>
      </c>
      <c r="K121" s="16">
        <v>0</v>
      </c>
      <c r="L121" s="16">
        <v>0</v>
      </c>
    </row>
    <row r="122" spans="1:12" s="15" customFormat="1" ht="94.5">
      <c r="A122" s="13">
        <v>111</v>
      </c>
      <c r="B122" s="17" t="s">
        <v>209</v>
      </c>
      <c r="C122" s="9" t="s">
        <v>96</v>
      </c>
      <c r="D122" s="19" t="s">
        <v>21</v>
      </c>
      <c r="E122" s="7" t="s">
        <v>4</v>
      </c>
      <c r="F122" s="13">
        <v>111</v>
      </c>
      <c r="G122" s="16">
        <v>0</v>
      </c>
      <c r="H122" s="16">
        <v>22.33</v>
      </c>
      <c r="I122" s="16">
        <v>22.33</v>
      </c>
      <c r="J122" s="16">
        <v>0</v>
      </c>
      <c r="K122" s="16">
        <v>0</v>
      </c>
      <c r="L122" s="16">
        <v>0</v>
      </c>
    </row>
    <row r="123" spans="1:12" s="15" customFormat="1" ht="94.5">
      <c r="A123" s="13">
        <v>112</v>
      </c>
      <c r="B123" s="17" t="s">
        <v>208</v>
      </c>
      <c r="C123" s="9" t="s">
        <v>90</v>
      </c>
      <c r="D123" s="19" t="s">
        <v>3</v>
      </c>
      <c r="E123" s="7" t="s">
        <v>4</v>
      </c>
      <c r="F123" s="13">
        <v>112</v>
      </c>
      <c r="G123" s="16">
        <v>0</v>
      </c>
      <c r="H123" s="16">
        <v>-35.5</v>
      </c>
      <c r="I123" s="16">
        <v>-35.5</v>
      </c>
      <c r="J123" s="16">
        <v>0</v>
      </c>
      <c r="K123" s="16">
        <v>0</v>
      </c>
      <c r="L123" s="16">
        <v>0</v>
      </c>
    </row>
    <row r="124" spans="1:12" s="15" customFormat="1" ht="78.75">
      <c r="A124" s="13">
        <v>113</v>
      </c>
      <c r="B124" s="17" t="s">
        <v>204</v>
      </c>
      <c r="C124" s="9" t="s">
        <v>298</v>
      </c>
      <c r="D124" s="19" t="s">
        <v>299</v>
      </c>
      <c r="E124" s="7" t="s">
        <v>56</v>
      </c>
      <c r="F124" s="13">
        <v>113</v>
      </c>
      <c r="G124" s="16">
        <v>0</v>
      </c>
      <c r="H124" s="16">
        <v>0</v>
      </c>
      <c r="I124" s="16">
        <v>0</v>
      </c>
      <c r="J124" s="16">
        <v>11197.9</v>
      </c>
      <c r="K124" s="16">
        <v>2748.4</v>
      </c>
      <c r="L124" s="16">
        <v>0</v>
      </c>
    </row>
    <row r="125" spans="1:12" s="15" customFormat="1" ht="78.75">
      <c r="A125" s="13">
        <v>114</v>
      </c>
      <c r="B125" s="17" t="s">
        <v>204</v>
      </c>
      <c r="C125" s="9" t="s">
        <v>167</v>
      </c>
      <c r="D125" s="19" t="s">
        <v>300</v>
      </c>
      <c r="E125" s="7" t="s">
        <v>56</v>
      </c>
      <c r="F125" s="13">
        <v>114</v>
      </c>
      <c r="G125" s="16">
        <v>0</v>
      </c>
      <c r="H125" s="16">
        <v>0</v>
      </c>
      <c r="I125" s="16">
        <v>0</v>
      </c>
      <c r="J125" s="16">
        <v>3705.6</v>
      </c>
      <c r="K125" s="16">
        <v>0</v>
      </c>
      <c r="L125" s="16">
        <v>4380.1000000000004</v>
      </c>
    </row>
    <row r="126" spans="1:12" s="15" customFormat="1" ht="78.75">
      <c r="A126" s="13">
        <v>115</v>
      </c>
      <c r="B126" s="17" t="s">
        <v>204</v>
      </c>
      <c r="C126" s="9" t="s">
        <v>142</v>
      </c>
      <c r="D126" s="19" t="s">
        <v>66</v>
      </c>
      <c r="E126" s="7" t="s">
        <v>56</v>
      </c>
      <c r="F126" s="13">
        <v>115</v>
      </c>
      <c r="G126" s="16">
        <v>9196.6</v>
      </c>
      <c r="H126" s="16">
        <v>3821.3</v>
      </c>
      <c r="I126" s="16">
        <v>9196.6</v>
      </c>
      <c r="J126" s="16">
        <v>10000</v>
      </c>
      <c r="K126" s="16">
        <v>0</v>
      </c>
      <c r="L126" s="16">
        <v>0</v>
      </c>
    </row>
    <row r="127" spans="1:12" s="15" customFormat="1" ht="78.75">
      <c r="A127" s="13">
        <v>116</v>
      </c>
      <c r="B127" s="17" t="s">
        <v>204</v>
      </c>
      <c r="C127" s="9" t="s">
        <v>134</v>
      </c>
      <c r="D127" s="19" t="s">
        <v>58</v>
      </c>
      <c r="E127" s="7" t="s">
        <v>56</v>
      </c>
      <c r="F127" s="13">
        <v>116</v>
      </c>
      <c r="G127" s="16">
        <v>25</v>
      </c>
      <c r="H127" s="16">
        <v>0</v>
      </c>
      <c r="I127" s="16">
        <v>25</v>
      </c>
      <c r="J127" s="16">
        <v>0</v>
      </c>
      <c r="K127" s="16">
        <v>0</v>
      </c>
      <c r="L127" s="16">
        <v>0</v>
      </c>
    </row>
    <row r="128" spans="1:12" s="15" customFormat="1" ht="141.75">
      <c r="A128" s="13">
        <v>117</v>
      </c>
      <c r="B128" s="17" t="s">
        <v>201</v>
      </c>
      <c r="C128" s="9" t="s">
        <v>91</v>
      </c>
      <c r="D128" s="18" t="s">
        <v>301</v>
      </c>
      <c r="E128" s="7" t="s">
        <v>2</v>
      </c>
      <c r="F128" s="13">
        <v>117</v>
      </c>
      <c r="G128" s="16">
        <v>1.6</v>
      </c>
      <c r="H128" s="16">
        <v>1.6</v>
      </c>
      <c r="I128" s="16">
        <v>1.6</v>
      </c>
      <c r="J128" s="16">
        <v>1.6</v>
      </c>
      <c r="K128" s="16">
        <v>1.6</v>
      </c>
      <c r="L128" s="16">
        <v>1.6</v>
      </c>
    </row>
    <row r="129" spans="1:12" s="15" customFormat="1" ht="63">
      <c r="A129" s="13">
        <v>118</v>
      </c>
      <c r="B129" s="17" t="s">
        <v>205</v>
      </c>
      <c r="C129" s="9" t="s">
        <v>302</v>
      </c>
      <c r="D129" s="19" t="s">
        <v>303</v>
      </c>
      <c r="E129" s="7" t="s">
        <v>2</v>
      </c>
      <c r="F129" s="13">
        <v>118</v>
      </c>
      <c r="G129" s="16">
        <v>0.2</v>
      </c>
      <c r="H129" s="16">
        <v>0.22</v>
      </c>
      <c r="I129" s="16">
        <v>0.22</v>
      </c>
      <c r="J129" s="16">
        <v>0</v>
      </c>
      <c r="K129" s="16">
        <v>0</v>
      </c>
      <c r="L129" s="16">
        <v>0</v>
      </c>
    </row>
    <row r="130" spans="1:12" s="15" customFormat="1" ht="63">
      <c r="A130" s="13">
        <v>119</v>
      </c>
      <c r="B130" s="17" t="s">
        <v>203</v>
      </c>
      <c r="C130" s="9" t="s">
        <v>132</v>
      </c>
      <c r="D130" s="19" t="s">
        <v>55</v>
      </c>
      <c r="E130" s="7" t="s">
        <v>2</v>
      </c>
      <c r="F130" s="13">
        <v>119</v>
      </c>
      <c r="G130" s="16">
        <v>0</v>
      </c>
      <c r="H130" s="16">
        <v>313.83</v>
      </c>
      <c r="I130" s="16">
        <v>313.83</v>
      </c>
      <c r="J130" s="16">
        <v>0</v>
      </c>
      <c r="K130" s="16">
        <v>0</v>
      </c>
      <c r="L130" s="16">
        <v>0</v>
      </c>
    </row>
    <row r="131" spans="1:12" s="15" customFormat="1" ht="63">
      <c r="A131" s="13">
        <v>120</v>
      </c>
      <c r="B131" s="17" t="s">
        <v>203</v>
      </c>
      <c r="C131" s="9" t="s">
        <v>304</v>
      </c>
      <c r="D131" s="19" t="s">
        <v>305</v>
      </c>
      <c r="E131" s="7" t="s">
        <v>2</v>
      </c>
      <c r="F131" s="13">
        <v>120</v>
      </c>
      <c r="G131" s="16">
        <v>300</v>
      </c>
      <c r="H131" s="16">
        <v>140.87</v>
      </c>
      <c r="I131" s="16">
        <v>300</v>
      </c>
      <c r="J131" s="16">
        <v>315</v>
      </c>
      <c r="K131" s="16">
        <v>315</v>
      </c>
      <c r="L131" s="16">
        <v>315</v>
      </c>
    </row>
    <row r="132" spans="1:12" s="15" customFormat="1" ht="63">
      <c r="A132" s="13">
        <v>121</v>
      </c>
      <c r="B132" s="17" t="s">
        <v>203</v>
      </c>
      <c r="C132" s="9" t="s">
        <v>306</v>
      </c>
      <c r="D132" s="19" t="s">
        <v>307</v>
      </c>
      <c r="E132" s="7" t="s">
        <v>2</v>
      </c>
      <c r="F132" s="13">
        <v>121</v>
      </c>
      <c r="G132" s="16">
        <v>200</v>
      </c>
      <c r="H132" s="16">
        <v>105.65</v>
      </c>
      <c r="I132" s="16">
        <v>200</v>
      </c>
      <c r="J132" s="16">
        <v>210</v>
      </c>
      <c r="K132" s="16">
        <v>210</v>
      </c>
      <c r="L132" s="16">
        <v>210</v>
      </c>
    </row>
    <row r="133" spans="1:12" s="15" customFormat="1" ht="94.5">
      <c r="A133" s="13">
        <v>122</v>
      </c>
      <c r="B133" s="17" t="s">
        <v>195</v>
      </c>
      <c r="C133" s="9" t="s">
        <v>308</v>
      </c>
      <c r="D133" s="19" t="s">
        <v>309</v>
      </c>
      <c r="E133" s="7" t="s">
        <v>2</v>
      </c>
      <c r="F133" s="13">
        <v>122</v>
      </c>
      <c r="G133" s="16">
        <v>15</v>
      </c>
      <c r="H133" s="16">
        <v>15</v>
      </c>
      <c r="I133" s="16">
        <v>15</v>
      </c>
      <c r="J133" s="16">
        <v>150</v>
      </c>
      <c r="K133" s="16">
        <v>160</v>
      </c>
      <c r="L133" s="16">
        <v>170</v>
      </c>
    </row>
    <row r="134" spans="1:12" s="15" customFormat="1" ht="63">
      <c r="A134" s="13">
        <v>123</v>
      </c>
      <c r="B134" s="17" t="s">
        <v>195</v>
      </c>
      <c r="C134" s="9" t="s">
        <v>212</v>
      </c>
      <c r="D134" s="19" t="s">
        <v>213</v>
      </c>
      <c r="E134" s="7" t="s">
        <v>2</v>
      </c>
      <c r="F134" s="13">
        <v>123</v>
      </c>
      <c r="G134" s="16">
        <v>25</v>
      </c>
      <c r="H134" s="16">
        <v>27.5</v>
      </c>
      <c r="I134" s="16">
        <v>27.5</v>
      </c>
      <c r="J134" s="16">
        <v>120</v>
      </c>
      <c r="K134" s="16">
        <v>130</v>
      </c>
      <c r="L134" s="16">
        <v>150</v>
      </c>
    </row>
    <row r="135" spans="1:12" s="15" customFormat="1" ht="189">
      <c r="A135" s="13">
        <v>124</v>
      </c>
      <c r="B135" s="17" t="s">
        <v>195</v>
      </c>
      <c r="C135" s="9" t="s">
        <v>310</v>
      </c>
      <c r="D135" s="18" t="s">
        <v>311</v>
      </c>
      <c r="E135" s="7" t="s">
        <v>2</v>
      </c>
      <c r="F135" s="13">
        <v>124</v>
      </c>
      <c r="G135" s="16">
        <v>123.1</v>
      </c>
      <c r="H135" s="16">
        <v>124.33</v>
      </c>
      <c r="I135" s="16">
        <v>124.33</v>
      </c>
      <c r="J135" s="16">
        <v>0</v>
      </c>
      <c r="K135" s="16">
        <v>0</v>
      </c>
      <c r="L135" s="16">
        <v>0</v>
      </c>
    </row>
    <row r="136" spans="1:12" s="15" customFormat="1" ht="78.75">
      <c r="A136" s="13">
        <v>125</v>
      </c>
      <c r="B136" s="17" t="s">
        <v>195</v>
      </c>
      <c r="C136" s="9" t="s">
        <v>312</v>
      </c>
      <c r="D136" s="19" t="s">
        <v>256</v>
      </c>
      <c r="E136" s="7" t="s">
        <v>2</v>
      </c>
      <c r="F136" s="13">
        <v>125</v>
      </c>
      <c r="G136" s="16">
        <v>406.1</v>
      </c>
      <c r="H136" s="16">
        <v>443.28</v>
      </c>
      <c r="I136" s="16">
        <v>443.28</v>
      </c>
      <c r="J136" s="16">
        <v>480</v>
      </c>
      <c r="K136" s="16">
        <v>480</v>
      </c>
      <c r="L136" s="16">
        <v>480</v>
      </c>
    </row>
    <row r="137" spans="1:12" s="15" customFormat="1" ht="63">
      <c r="A137" s="13">
        <v>126</v>
      </c>
      <c r="B137" s="17" t="s">
        <v>207</v>
      </c>
      <c r="C137" s="9" t="s">
        <v>211</v>
      </c>
      <c r="D137" s="19" t="s">
        <v>59</v>
      </c>
      <c r="E137" s="7" t="s">
        <v>2</v>
      </c>
      <c r="F137" s="13">
        <v>126</v>
      </c>
      <c r="G137" s="16">
        <v>0</v>
      </c>
      <c r="H137" s="16">
        <v>25.8</v>
      </c>
      <c r="I137" s="16">
        <v>25.8</v>
      </c>
      <c r="J137" s="16">
        <v>0</v>
      </c>
      <c r="K137" s="16">
        <v>0</v>
      </c>
      <c r="L137" s="16">
        <v>0</v>
      </c>
    </row>
    <row r="138" spans="1:12" s="15" customFormat="1" ht="63">
      <c r="A138" s="13">
        <v>127</v>
      </c>
      <c r="B138" s="17" t="s">
        <v>207</v>
      </c>
      <c r="C138" s="9" t="s">
        <v>313</v>
      </c>
      <c r="D138" s="19" t="s">
        <v>314</v>
      </c>
      <c r="E138" s="7" t="s">
        <v>2</v>
      </c>
      <c r="F138" s="13">
        <v>127</v>
      </c>
      <c r="G138" s="16">
        <v>500</v>
      </c>
      <c r="H138" s="16">
        <v>271.35000000000002</v>
      </c>
      <c r="I138" s="16">
        <v>500</v>
      </c>
      <c r="J138" s="16">
        <v>500</v>
      </c>
      <c r="K138" s="16">
        <v>500</v>
      </c>
      <c r="L138" s="16">
        <v>500</v>
      </c>
    </row>
    <row r="139" spans="1:12" s="15" customFormat="1" ht="63">
      <c r="A139" s="13">
        <v>128</v>
      </c>
      <c r="B139" s="17" t="s">
        <v>207</v>
      </c>
      <c r="C139" s="9" t="s">
        <v>315</v>
      </c>
      <c r="D139" s="19" t="s">
        <v>60</v>
      </c>
      <c r="E139" s="7" t="s">
        <v>2</v>
      </c>
      <c r="F139" s="13">
        <v>128</v>
      </c>
      <c r="G139" s="16">
        <v>530</v>
      </c>
      <c r="H139" s="16">
        <v>457.39</v>
      </c>
      <c r="I139" s="16">
        <v>530</v>
      </c>
      <c r="J139" s="16">
        <v>480</v>
      </c>
      <c r="K139" s="16">
        <v>480</v>
      </c>
      <c r="L139" s="16">
        <v>480</v>
      </c>
    </row>
    <row r="140" spans="1:12" s="15" customFormat="1" ht="78.75">
      <c r="A140" s="13">
        <v>129</v>
      </c>
      <c r="B140" s="17" t="s">
        <v>204</v>
      </c>
      <c r="C140" s="9" t="s">
        <v>166</v>
      </c>
      <c r="D140" s="19" t="s">
        <v>87</v>
      </c>
      <c r="E140" s="7" t="s">
        <v>2</v>
      </c>
      <c r="F140" s="13">
        <v>129</v>
      </c>
      <c r="G140" s="16">
        <v>190126.56</v>
      </c>
      <c r="H140" s="16">
        <v>125457.92</v>
      </c>
      <c r="I140" s="16">
        <v>190126.56</v>
      </c>
      <c r="J140" s="16">
        <f>91927+50000</f>
        <v>141927</v>
      </c>
      <c r="K140" s="16">
        <f>82539.5+0</f>
        <v>82539.5</v>
      </c>
      <c r="L140" s="16">
        <f>81735.5+0</f>
        <v>81735.5</v>
      </c>
    </row>
    <row r="141" spans="1:12" s="15" customFormat="1" ht="78.75">
      <c r="A141" s="13">
        <v>130</v>
      </c>
      <c r="B141" s="17" t="s">
        <v>204</v>
      </c>
      <c r="C141" s="9" t="s">
        <v>316</v>
      </c>
      <c r="D141" s="19" t="s">
        <v>281</v>
      </c>
      <c r="E141" s="7" t="s">
        <v>2</v>
      </c>
      <c r="F141" s="13">
        <v>130</v>
      </c>
      <c r="G141" s="16">
        <v>90000</v>
      </c>
      <c r="H141" s="16">
        <v>0</v>
      </c>
      <c r="I141" s="16">
        <v>90000</v>
      </c>
      <c r="J141" s="16">
        <v>379396.8</v>
      </c>
      <c r="K141" s="16">
        <v>204212.2</v>
      </c>
      <c r="L141" s="16">
        <v>200424.6</v>
      </c>
    </row>
    <row r="142" spans="1:12" s="15" customFormat="1" ht="63">
      <c r="A142" s="13">
        <v>131</v>
      </c>
      <c r="B142" s="17" t="s">
        <v>204</v>
      </c>
      <c r="C142" s="9" t="s">
        <v>164</v>
      </c>
      <c r="D142" s="19" t="s">
        <v>85</v>
      </c>
      <c r="E142" s="7" t="s">
        <v>2</v>
      </c>
      <c r="F142" s="13">
        <v>131</v>
      </c>
      <c r="G142" s="16">
        <v>51080.1</v>
      </c>
      <c r="H142" s="16">
        <v>30151.99</v>
      </c>
      <c r="I142" s="16">
        <v>51080.1</v>
      </c>
      <c r="J142" s="16">
        <v>40046.5</v>
      </c>
      <c r="K142" s="16">
        <v>53862.3</v>
      </c>
      <c r="L142" s="16">
        <v>53862.3</v>
      </c>
    </row>
    <row r="143" spans="1:12" s="15" customFormat="1" ht="63">
      <c r="A143" s="13">
        <v>132</v>
      </c>
      <c r="B143" s="17" t="s">
        <v>204</v>
      </c>
      <c r="C143" s="9" t="s">
        <v>165</v>
      </c>
      <c r="D143" s="19" t="s">
        <v>86</v>
      </c>
      <c r="E143" s="7" t="s">
        <v>2</v>
      </c>
      <c r="F143" s="13">
        <v>132</v>
      </c>
      <c r="G143" s="16">
        <v>63300</v>
      </c>
      <c r="H143" s="16">
        <v>2644.17</v>
      </c>
      <c r="I143" s="16">
        <v>63300</v>
      </c>
      <c r="J143" s="16">
        <f>0+81500+6789</f>
        <v>88289</v>
      </c>
      <c r="K143" s="16">
        <f>20000+0+30000</f>
        <v>50000</v>
      </c>
      <c r="L143" s="16">
        <f>20000+150000+60000</f>
        <v>230000</v>
      </c>
    </row>
    <row r="144" spans="1:12" s="15" customFormat="1" ht="63">
      <c r="A144" s="13">
        <v>133</v>
      </c>
      <c r="B144" s="17" t="s">
        <v>204</v>
      </c>
      <c r="C144" s="9" t="s">
        <v>143</v>
      </c>
      <c r="D144" s="19" t="s">
        <v>66</v>
      </c>
      <c r="E144" s="7" t="s">
        <v>2</v>
      </c>
      <c r="F144" s="13">
        <v>133</v>
      </c>
      <c r="G144" s="16">
        <v>9188.4</v>
      </c>
      <c r="H144" s="16">
        <v>1531.5</v>
      </c>
      <c r="I144" s="16">
        <v>9188.4</v>
      </c>
      <c r="J144" s="16">
        <f>174+124100+32401.9</f>
        <v>156675.9</v>
      </c>
      <c r="K144" s="16">
        <f>174+23255.8+64803.8</f>
        <v>88233.600000000006</v>
      </c>
      <c r="L144" s="16">
        <f>174+23255.8+64803.8</f>
        <v>88233.600000000006</v>
      </c>
    </row>
    <row r="145" spans="1:12" s="15" customFormat="1" ht="63">
      <c r="A145" s="13">
        <v>134</v>
      </c>
      <c r="B145" s="17" t="s">
        <v>204</v>
      </c>
      <c r="C145" s="9" t="s">
        <v>149</v>
      </c>
      <c r="D145" s="19" t="s">
        <v>69</v>
      </c>
      <c r="E145" s="7" t="s">
        <v>2</v>
      </c>
      <c r="F145" s="13">
        <v>134</v>
      </c>
      <c r="G145" s="16">
        <v>2495.5</v>
      </c>
      <c r="H145" s="16">
        <v>1980.76</v>
      </c>
      <c r="I145" s="16">
        <v>2495.5</v>
      </c>
      <c r="J145" s="16">
        <f>1502.6+132.4+102.8+391.4+557.2</f>
        <v>2686.3999999999996</v>
      </c>
      <c r="K145" s="16">
        <f>1502.6+132.4+102.8+391.4+557.2</f>
        <v>2686.3999999999996</v>
      </c>
      <c r="L145" s="16">
        <f>1502.6+132.4+102.8+391.4+557.2</f>
        <v>2686.3999999999996</v>
      </c>
    </row>
    <row r="146" spans="1:12" s="15" customFormat="1" ht="78.75">
      <c r="A146" s="13">
        <v>135</v>
      </c>
      <c r="B146" s="17" t="s">
        <v>204</v>
      </c>
      <c r="C146" s="9" t="s">
        <v>156</v>
      </c>
      <c r="D146" s="19" t="s">
        <v>76</v>
      </c>
      <c r="E146" s="7" t="s">
        <v>2</v>
      </c>
      <c r="F146" s="13">
        <v>135</v>
      </c>
      <c r="G146" s="16">
        <v>18</v>
      </c>
      <c r="H146" s="16">
        <v>10.26</v>
      </c>
      <c r="I146" s="16">
        <v>18</v>
      </c>
      <c r="J146" s="16">
        <v>28.6</v>
      </c>
      <c r="K146" s="16">
        <v>169.5</v>
      </c>
      <c r="L146" s="16">
        <v>11.6</v>
      </c>
    </row>
    <row r="147" spans="1:12" s="15" customFormat="1" ht="63">
      <c r="A147" s="13">
        <v>136</v>
      </c>
      <c r="B147" s="17" t="s">
        <v>204</v>
      </c>
      <c r="C147" s="9" t="s">
        <v>150</v>
      </c>
      <c r="D147" s="19" t="s">
        <v>70</v>
      </c>
      <c r="E147" s="7" t="s">
        <v>2</v>
      </c>
      <c r="F147" s="13">
        <v>136</v>
      </c>
      <c r="G147" s="16">
        <v>6571.7</v>
      </c>
      <c r="H147" s="16">
        <v>4624.32</v>
      </c>
      <c r="I147" s="16">
        <v>6571.7</v>
      </c>
      <c r="J147" s="16">
        <v>3699.1</v>
      </c>
      <c r="K147" s="16">
        <v>3819.1</v>
      </c>
      <c r="L147" s="16">
        <v>3229</v>
      </c>
    </row>
    <row r="148" spans="1:12" s="15" customFormat="1" ht="63">
      <c r="A148" s="13">
        <v>137</v>
      </c>
      <c r="B148" s="17" t="s">
        <v>204</v>
      </c>
      <c r="C148" s="9" t="s">
        <v>138</v>
      </c>
      <c r="D148" s="19" t="s">
        <v>65</v>
      </c>
      <c r="E148" s="7" t="s">
        <v>2</v>
      </c>
      <c r="F148" s="13">
        <v>137</v>
      </c>
      <c r="G148" s="16">
        <v>149.19999999999999</v>
      </c>
      <c r="H148" s="16">
        <v>85.07</v>
      </c>
      <c r="I148" s="16">
        <v>149.19999999999999</v>
      </c>
      <c r="J148" s="16">
        <v>149.6</v>
      </c>
      <c r="K148" s="16">
        <v>149.6</v>
      </c>
      <c r="L148" s="16">
        <v>149.6</v>
      </c>
    </row>
    <row r="149" spans="1:12" s="15" customFormat="1" ht="63">
      <c r="A149" s="13">
        <v>139</v>
      </c>
      <c r="B149" s="17" t="s">
        <v>204</v>
      </c>
      <c r="C149" s="9" t="s">
        <v>135</v>
      </c>
      <c r="D149" s="19" t="s">
        <v>58</v>
      </c>
      <c r="E149" s="7" t="s">
        <v>2</v>
      </c>
      <c r="F149" s="13">
        <v>139</v>
      </c>
      <c r="G149" s="16">
        <v>15683.18</v>
      </c>
      <c r="H149" s="16">
        <v>427.87</v>
      </c>
      <c r="I149" s="16">
        <v>15683.18</v>
      </c>
      <c r="J149" s="16">
        <v>0</v>
      </c>
      <c r="K149" s="16">
        <v>0</v>
      </c>
      <c r="L149" s="16">
        <v>0</v>
      </c>
    </row>
    <row r="150" spans="1:12" s="15" customFormat="1" ht="63">
      <c r="A150" s="13">
        <v>140</v>
      </c>
      <c r="B150" s="17" t="s">
        <v>317</v>
      </c>
      <c r="C150" s="9" t="s">
        <v>318</v>
      </c>
      <c r="D150" s="19" t="s">
        <v>319</v>
      </c>
      <c r="E150" s="7" t="s">
        <v>2</v>
      </c>
      <c r="F150" s="13">
        <v>140</v>
      </c>
      <c r="G150" s="16">
        <v>98.68</v>
      </c>
      <c r="H150" s="16">
        <v>8.82</v>
      </c>
      <c r="I150" s="16">
        <v>98.68</v>
      </c>
      <c r="J150" s="16">
        <v>0</v>
      </c>
      <c r="K150" s="16">
        <v>0</v>
      </c>
      <c r="L150" s="16">
        <v>0</v>
      </c>
    </row>
    <row r="151" spans="1:12" s="15" customFormat="1" ht="63">
      <c r="A151" s="13">
        <v>141</v>
      </c>
      <c r="B151" s="17" t="s">
        <v>209</v>
      </c>
      <c r="C151" s="9" t="s">
        <v>97</v>
      </c>
      <c r="D151" s="19" t="s">
        <v>21</v>
      </c>
      <c r="E151" s="7" t="s">
        <v>2</v>
      </c>
      <c r="F151" s="13">
        <v>141</v>
      </c>
      <c r="G151" s="16">
        <v>580</v>
      </c>
      <c r="H151" s="16">
        <v>580.33000000000004</v>
      </c>
      <c r="I151" s="16">
        <v>580.33000000000004</v>
      </c>
      <c r="J151" s="16">
        <v>0</v>
      </c>
      <c r="K151" s="16">
        <v>0</v>
      </c>
      <c r="L151" s="16">
        <v>0</v>
      </c>
    </row>
    <row r="152" spans="1:12" s="15" customFormat="1" ht="63">
      <c r="A152" s="13">
        <v>142</v>
      </c>
      <c r="B152" s="17" t="s">
        <v>208</v>
      </c>
      <c r="C152" s="9" t="s">
        <v>320</v>
      </c>
      <c r="D152" s="19" t="s">
        <v>3</v>
      </c>
      <c r="E152" s="7" t="s">
        <v>2</v>
      </c>
      <c r="F152" s="13">
        <v>142</v>
      </c>
      <c r="G152" s="16">
        <v>0</v>
      </c>
      <c r="H152" s="16">
        <v>-204.81</v>
      </c>
      <c r="I152" s="16">
        <v>-204.81</v>
      </c>
      <c r="J152" s="16">
        <v>0</v>
      </c>
      <c r="K152" s="16">
        <v>0</v>
      </c>
      <c r="L152" s="16">
        <v>0</v>
      </c>
    </row>
    <row r="153" spans="1:12" s="15" customFormat="1" ht="110.25">
      <c r="A153" s="13">
        <v>143</v>
      </c>
      <c r="B153" s="17" t="s">
        <v>203</v>
      </c>
      <c r="C153" s="9" t="s">
        <v>133</v>
      </c>
      <c r="D153" s="19" t="s">
        <v>55</v>
      </c>
      <c r="E153" s="7" t="s">
        <v>57</v>
      </c>
      <c r="F153" s="13">
        <v>143</v>
      </c>
      <c r="G153" s="16">
        <v>0</v>
      </c>
      <c r="H153" s="16">
        <v>11.89</v>
      </c>
      <c r="I153" s="16">
        <v>11.89</v>
      </c>
      <c r="J153" s="16">
        <v>0</v>
      </c>
      <c r="K153" s="16">
        <v>0</v>
      </c>
      <c r="L153" s="16">
        <v>0</v>
      </c>
    </row>
    <row r="154" spans="1:12" s="15" customFormat="1" ht="110.25">
      <c r="A154" s="13">
        <v>144</v>
      </c>
      <c r="B154" s="17" t="s">
        <v>204</v>
      </c>
      <c r="C154" s="9" t="s">
        <v>160</v>
      </c>
      <c r="D154" s="19" t="s">
        <v>80</v>
      </c>
      <c r="E154" s="7" t="s">
        <v>57</v>
      </c>
      <c r="F154" s="13">
        <v>144</v>
      </c>
      <c r="G154" s="16">
        <v>1551</v>
      </c>
      <c r="H154" s="16">
        <v>1551</v>
      </c>
      <c r="I154" s="16">
        <v>1551</v>
      </c>
      <c r="J154" s="16">
        <v>1173.3</v>
      </c>
      <c r="K154" s="16">
        <v>1306.8</v>
      </c>
      <c r="L154" s="16">
        <v>1242.5999999999999</v>
      </c>
    </row>
    <row r="155" spans="1:12" s="15" customFormat="1" ht="110.25">
      <c r="A155" s="13">
        <v>145</v>
      </c>
      <c r="B155" s="17" t="s">
        <v>204</v>
      </c>
      <c r="C155" s="9" t="s">
        <v>144</v>
      </c>
      <c r="D155" s="19" t="s">
        <v>66</v>
      </c>
      <c r="E155" s="7" t="s">
        <v>57</v>
      </c>
      <c r="F155" s="13">
        <v>145</v>
      </c>
      <c r="G155" s="16">
        <v>16370.6</v>
      </c>
      <c r="H155" s="16">
        <v>15670.6</v>
      </c>
      <c r="I155" s="16">
        <v>16370.6</v>
      </c>
      <c r="J155" s="16">
        <f>1056.6+2000+176.1+606</f>
        <v>3838.7</v>
      </c>
      <c r="K155" s="16">
        <f>880.5+2000+176.1+128.8+602+176</f>
        <v>3963.4</v>
      </c>
      <c r="L155" s="16">
        <f>880.5+2000+176.1+602+176</f>
        <v>3834.6</v>
      </c>
    </row>
    <row r="156" spans="1:12" s="15" customFormat="1" ht="110.25">
      <c r="A156" s="13">
        <v>146</v>
      </c>
      <c r="B156" s="17" t="s">
        <v>209</v>
      </c>
      <c r="C156" s="9" t="s">
        <v>321</v>
      </c>
      <c r="D156" s="19" t="s">
        <v>322</v>
      </c>
      <c r="E156" s="7" t="s">
        <v>57</v>
      </c>
      <c r="F156" s="13">
        <v>146</v>
      </c>
      <c r="G156" s="16">
        <v>600</v>
      </c>
      <c r="H156" s="16">
        <v>600</v>
      </c>
      <c r="I156" s="16">
        <v>600</v>
      </c>
      <c r="J156" s="16">
        <v>0</v>
      </c>
      <c r="K156" s="16">
        <v>0</v>
      </c>
      <c r="L156" s="16">
        <v>0</v>
      </c>
    </row>
    <row r="157" spans="1:12" s="15" customFormat="1" ht="63">
      <c r="A157" s="13">
        <v>147</v>
      </c>
      <c r="B157" s="17" t="s">
        <v>201</v>
      </c>
      <c r="C157" s="9" t="s">
        <v>323</v>
      </c>
      <c r="D157" s="19" t="s">
        <v>9</v>
      </c>
      <c r="E157" s="7" t="s">
        <v>10</v>
      </c>
      <c r="F157" s="13">
        <v>147</v>
      </c>
      <c r="G157" s="16">
        <v>7000</v>
      </c>
      <c r="H157" s="16">
        <v>5100.92</v>
      </c>
      <c r="I157" s="16">
        <v>7000</v>
      </c>
      <c r="J157" s="16">
        <v>0</v>
      </c>
      <c r="K157" s="16">
        <v>0</v>
      </c>
      <c r="L157" s="16">
        <v>0</v>
      </c>
    </row>
    <row r="158" spans="1:12" s="15" customFormat="1" ht="78.75">
      <c r="A158" s="13">
        <v>148</v>
      </c>
      <c r="B158" s="17" t="s">
        <v>195</v>
      </c>
      <c r="C158" s="9" t="s">
        <v>324</v>
      </c>
      <c r="D158" s="19" t="s">
        <v>256</v>
      </c>
      <c r="E158" s="7" t="s">
        <v>10</v>
      </c>
      <c r="F158" s="13">
        <v>148</v>
      </c>
      <c r="G158" s="16">
        <v>5</v>
      </c>
      <c r="H158" s="16">
        <v>5</v>
      </c>
      <c r="I158" s="16">
        <v>5</v>
      </c>
      <c r="J158" s="16">
        <v>0</v>
      </c>
      <c r="K158" s="16">
        <v>0</v>
      </c>
      <c r="L158" s="16">
        <v>0</v>
      </c>
    </row>
    <row r="159" spans="1:12" s="15" customFormat="1" ht="78.75">
      <c r="A159" s="13">
        <v>149</v>
      </c>
      <c r="B159" s="17" t="s">
        <v>195</v>
      </c>
      <c r="C159" s="9" t="s">
        <v>325</v>
      </c>
      <c r="D159" s="19" t="s">
        <v>256</v>
      </c>
      <c r="E159" s="7" t="s">
        <v>63</v>
      </c>
      <c r="F159" s="13">
        <v>149</v>
      </c>
      <c r="G159" s="16">
        <v>6</v>
      </c>
      <c r="H159" s="16">
        <v>6</v>
      </c>
      <c r="I159" s="16">
        <v>6</v>
      </c>
      <c r="J159" s="16">
        <v>0</v>
      </c>
      <c r="K159" s="16">
        <v>0</v>
      </c>
      <c r="L159" s="16">
        <v>0</v>
      </c>
    </row>
    <row r="160" spans="1:12" s="15" customFormat="1" ht="15.75">
      <c r="A160" s="21"/>
      <c r="B160" s="22"/>
      <c r="C160" s="23"/>
      <c r="D160" s="24"/>
      <c r="E160" s="25"/>
      <c r="F160" s="25"/>
      <c r="G160" s="26">
        <f t="shared" ref="G160:L160" si="0">SUM(G12:G159)</f>
        <v>5280282.8999999976</v>
      </c>
      <c r="H160" s="26">
        <f t="shared" si="0"/>
        <v>3919539.9999999986</v>
      </c>
      <c r="I160" s="26">
        <f t="shared" si="0"/>
        <v>5291752.4599999981</v>
      </c>
      <c r="J160" s="26">
        <f t="shared" si="0"/>
        <v>5246336.3</v>
      </c>
      <c r="K160" s="26">
        <f t="shared" si="0"/>
        <v>4680684.8</v>
      </c>
      <c r="L160" s="26">
        <f t="shared" si="0"/>
        <v>4993888.799999998</v>
      </c>
    </row>
    <row r="163" spans="1:12" ht="18.75" customHeight="1">
      <c r="A163" s="32" t="s">
        <v>329</v>
      </c>
      <c r="B163" s="32"/>
      <c r="C163" s="32"/>
    </row>
    <row r="164" spans="1:12" ht="18.75" customHeight="1">
      <c r="A164" s="32" t="s">
        <v>330</v>
      </c>
      <c r="B164" s="32"/>
      <c r="C164" s="32"/>
      <c r="L164" s="2" t="s">
        <v>214</v>
      </c>
    </row>
    <row r="165" spans="1:12" ht="18.75" customHeight="1"/>
    <row r="166" spans="1:12" ht="18.75" customHeight="1"/>
    <row r="167" spans="1:12" ht="18.75" customHeight="1"/>
  </sheetData>
  <mergeCells count="18">
    <mergeCell ref="E10:E11"/>
    <mergeCell ref="F10:F11"/>
    <mergeCell ref="A163:C163"/>
    <mergeCell ref="A164:C164"/>
    <mergeCell ref="A7:B7"/>
    <mergeCell ref="A1:L1"/>
    <mergeCell ref="A2:K2"/>
    <mergeCell ref="A4:B4"/>
    <mergeCell ref="A5:B5"/>
    <mergeCell ref="C5:G5"/>
    <mergeCell ref="G10:G11"/>
    <mergeCell ref="H10:H11"/>
    <mergeCell ref="I10:I11"/>
    <mergeCell ref="J10:L10"/>
    <mergeCell ref="A9:B9"/>
    <mergeCell ref="A10:A11"/>
    <mergeCell ref="B10:B11"/>
    <mergeCell ref="C10:D10"/>
  </mergeCells>
  <pageMargins left="0.55118110236220474" right="0.15748031496062992" top="0.39370078740157483" bottom="0.39370078740157483" header="0.51181102362204722" footer="0.51181102362204722"/>
  <pageSetup paperSize="9" scale="3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dc:description>POI HSSF rep:2.48.0.94</dc:description>
  <cp:lastModifiedBy>riu</cp:lastModifiedBy>
  <cp:lastPrinted>2020-12-01T09:51:36Z</cp:lastPrinted>
  <dcterms:created xsi:type="dcterms:W3CDTF">2019-10-30T11:16:36Z</dcterms:created>
  <dcterms:modified xsi:type="dcterms:W3CDTF">2020-12-01T09:51:38Z</dcterms:modified>
</cp:coreProperties>
</file>