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210" activeTab="0"/>
  </bookViews>
  <sheets>
    <sheet name="отче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<sst xmlns="http://schemas.openxmlformats.org/spreadsheetml/2006/main" count="162" uniqueCount="160">
  <si>
    <t>Всего, в т.ч.</t>
  </si>
  <si>
    <t xml:space="preserve">Код        </t>
  </si>
  <si>
    <t>Наименование показателя</t>
  </si>
  <si>
    <t>Неэффективное использование средств, в том числе:</t>
  </si>
  <si>
    <t>7.3.</t>
  </si>
  <si>
    <t>расходы на содержание неиспользуемых нежилых зданий, обурудования, транспорта, нематериальных активов</t>
  </si>
  <si>
    <t>7.4.</t>
  </si>
  <si>
    <t>излишне уплаченные налоги;</t>
  </si>
  <si>
    <t>7.5.</t>
  </si>
  <si>
    <t>предоставление финансовой помощипредприятиям жилищно-коммунального хозяйства на покрытие убытков сверх подтвержденного ГК "ЕТО" уровня затрат без соответствующих документов;</t>
  </si>
  <si>
    <t>7.6.</t>
  </si>
  <si>
    <t>использование бюджетных средств на оплату коммунальных услуг, оказанных арендаторам;</t>
  </si>
  <si>
    <t>7.10.</t>
  </si>
  <si>
    <t>доплаты за увеличение объема выполняемых работ при отсутствии вакантных должностей;</t>
  </si>
  <si>
    <t>7.11.</t>
  </si>
  <si>
    <t>надбавеи за опасные для здоровья и особо тяжелые условия труда без проведения аттестации рабочих мест;</t>
  </si>
  <si>
    <t>7.12.</t>
  </si>
  <si>
    <t>выплачены единовременные поощрения уволенным работникам;</t>
  </si>
  <si>
    <t>7.13.</t>
  </si>
  <si>
    <t>оплата по договорам гражданско-правового характера за услуги, выполнение которых предусмотрено должностными обязанностями;</t>
  </si>
  <si>
    <t>7.14.</t>
  </si>
  <si>
    <t xml:space="preserve">оплата невыполненных работ (по </t>
  </si>
  <si>
    <t>результатам обмеров)</t>
  </si>
  <si>
    <t>7.15.</t>
  </si>
  <si>
    <t>оплата завышенных услуг заказчика-застройщика и авторского надзора, в том числе по невыполненнным работам;</t>
  </si>
  <si>
    <t>7.16.</t>
  </si>
  <si>
    <t>7.17.</t>
  </si>
  <si>
    <t>оплата работ завышенной стоимости, в том числе включающие неположенные расходы;</t>
  </si>
  <si>
    <t>оплата завышенной стоимости оборудования;</t>
  </si>
  <si>
    <t>7.18.</t>
  </si>
  <si>
    <t>завышение начальной (максимальной) цены контракта;</t>
  </si>
  <si>
    <t xml:space="preserve">Нарушения законодательства о бухгалтерском учете и требований по составлению бюджетной отчетности </t>
  </si>
  <si>
    <t>8.1.</t>
  </si>
  <si>
    <t>8.1.1.</t>
  </si>
  <si>
    <t>отражение доходов и расходов по несоответствующим кодам бюджетной классификации;</t>
  </si>
  <si>
    <t>8.1.2.</t>
  </si>
  <si>
    <t>дебиторская (кредиторская) задолженность не отражена в бухгалтерском учете;</t>
  </si>
  <si>
    <t>8.1.3.</t>
  </si>
  <si>
    <t>дебиторская и кредиторская задолженность не подтверждена актами сверки с контрагентами;</t>
  </si>
  <si>
    <t>8.1.4.</t>
  </si>
  <si>
    <t>8.1.5.</t>
  </si>
  <si>
    <t>8.1.6.</t>
  </si>
  <si>
    <t>произведенные расходы не подтверждены первичными бухгалтерскими документами;</t>
  </si>
  <si>
    <t>не отражены на забалансовых счетах суммы списанной дебиторской задолженности;</t>
  </si>
  <si>
    <t>стоимость арендованного либо безвозмездно полученного имущества и др. не отражены на забалансовых счетах;</t>
  </si>
  <si>
    <t>8.2.</t>
  </si>
  <si>
    <t>нарушения, не влияющие на расходование бюджтных средств отражаются в количественном выражении</t>
  </si>
  <si>
    <t>8.2.1.</t>
  </si>
  <si>
    <t>консолидированнная отчетность муниципального района (в части показателей) не подтверждена даннными отчетов об исполнении районного бюджета и бюджетов поселений;</t>
  </si>
  <si>
    <t>8.2.2.</t>
  </si>
  <si>
    <t>консолидированнная отчетность округа (районного бюджета) в (части показателей) не подтверждена даннными отчетов ГАБС;</t>
  </si>
  <si>
    <t>8.2.3.</t>
  </si>
  <si>
    <t>8.2.4.</t>
  </si>
  <si>
    <t>отчетность ГАБС не подтверждена данными регистров бухгалтерского учета;</t>
  </si>
  <si>
    <t>нарушение сроков предоставления отчетности;</t>
  </si>
  <si>
    <t>8.3.</t>
  </si>
  <si>
    <t>прочие.</t>
  </si>
  <si>
    <t>9.1.</t>
  </si>
  <si>
    <t>расчет арендной платы, начальной (минимальной) цены продажи имуществапроизведена с нарушением действующихнормативных актов;</t>
  </si>
  <si>
    <t>9.2.</t>
  </si>
  <si>
    <t>9.3.</t>
  </si>
  <si>
    <t>неначисление и непредъявление штрафных санкций (пени)</t>
  </si>
  <si>
    <t>9.4.</t>
  </si>
  <si>
    <t>9.5.</t>
  </si>
  <si>
    <t>9.6.</t>
  </si>
  <si>
    <t>9.7.</t>
  </si>
  <si>
    <t>занижение размеров арендной платы за использование государственного или муниципального имущества и земельных участков;</t>
  </si>
  <si>
    <t>неперечисление в доход бюджета просроченной задолженности за аренду имущества и земельных участков;</t>
  </si>
  <si>
    <t>неперечисление в доход бюджета части прибыли муниципальных унитарных предприятий, остающаяся после уплаты налогов и иных обязательных платежей;</t>
  </si>
  <si>
    <t>несоответствие сведений, содержащихся в реестре государственного (муниципального) имущества данным бухучета, бюджетной отчетности;</t>
  </si>
  <si>
    <t xml:space="preserve">списание имущества без согласования с собственником, без исключения из реестра государственного (муниципального) имущества; </t>
  </si>
  <si>
    <t>9.8.</t>
  </si>
  <si>
    <t>9.9.</t>
  </si>
  <si>
    <t>9.10.</t>
  </si>
  <si>
    <t>неправомерное предоставление в пользование объектов государственной или муниципальной собственности, в том числе жилых помещений;</t>
  </si>
  <si>
    <t>отсутствие свидетельств о государственной регистрации право на недвижимое имущество, находящее в государствееной (муниципальной) собственности;</t>
  </si>
  <si>
    <t>9.11.</t>
  </si>
  <si>
    <t>9.12.</t>
  </si>
  <si>
    <t>9.13.</t>
  </si>
  <si>
    <t>9.14.</t>
  </si>
  <si>
    <t>не подтверждена регистрами бюджетного учета отраженнная в балансе стоимость имущества казны;</t>
  </si>
  <si>
    <t>передача в аренду имущество без проведения аукционов (конкурсов);</t>
  </si>
  <si>
    <t>передача имущества в безвозмездное пользование без проведения конкурсов;</t>
  </si>
  <si>
    <t>реализация земельных участков без проведения торгов;</t>
  </si>
  <si>
    <t>не оформлены договоры социального найма по жилым помещениям;</t>
  </si>
  <si>
    <t>10.1.</t>
  </si>
  <si>
    <t>10.2.</t>
  </si>
  <si>
    <t>10.3.</t>
  </si>
  <si>
    <t>10.4.</t>
  </si>
  <si>
    <t>10.5.</t>
  </si>
  <si>
    <t>10.6.</t>
  </si>
  <si>
    <t>заключены контракты с единственным поставщиком при отсутствии оснований;</t>
  </si>
  <si>
    <t>неправомерно изменены условия при заключении и исполнении контрактов и договоров;</t>
  </si>
  <si>
    <t>не предусмотрены в контрактах сроки выполнения работ, санкции за несвоевременное или некачественное выполнениеобязательств;</t>
  </si>
  <si>
    <t>несоответствие контракта заявке на участие в конкурсе и конкурсной документации;</t>
  </si>
  <si>
    <t>заключение договоров ранее установленного законом срока;</t>
  </si>
  <si>
    <t>заключение договоров без проведения торгов, запроса котировок цен;</t>
  </si>
  <si>
    <t>11.1.</t>
  </si>
  <si>
    <t>11.2.</t>
  </si>
  <si>
    <t>11.3.</t>
  </si>
  <si>
    <t>11.4.</t>
  </si>
  <si>
    <t>11.5.</t>
  </si>
  <si>
    <t>принятие бюджетных обязательств сверх утвержденных лимитов;</t>
  </si>
  <si>
    <t>возвращение неиспользованных целевых средств в областной бюджет после установленного срока;</t>
  </si>
  <si>
    <t>проведение конкурсов и заключение контрактов до открытия лимитов бюджетных обязательств;</t>
  </si>
  <si>
    <t>установление и исполнение расходных обязательств, не связанных с решением вопросов, отнесенных к полномочиям органов местного самоуправления;</t>
  </si>
  <si>
    <t>не обеспечено привлечение средств местных бюджетов по договорам софинансирования.</t>
  </si>
  <si>
    <t>неправомерное выплаты заработной платы</t>
  </si>
  <si>
    <t>отвлечение средств в дебиторскую задолженность</t>
  </si>
  <si>
    <t>неэффективное использование муниципального имущества</t>
  </si>
  <si>
    <t>просроченная дебиторская задолженность</t>
  </si>
  <si>
    <t>Несоблюдение установленных процедур и требований бюджетного законодательства Российской Федерации при исполнении бюджетов</t>
  </si>
  <si>
    <t>Нецелевое расходование бюджетных средств</t>
  </si>
  <si>
    <t>1.1.</t>
  </si>
  <si>
    <t>1.2.</t>
  </si>
  <si>
    <t>1.3.</t>
  </si>
  <si>
    <t>1.4.</t>
  </si>
  <si>
    <t>3.1.</t>
  </si>
  <si>
    <t xml:space="preserve">Председатель </t>
  </si>
  <si>
    <t>тыс.руб.</t>
  </si>
  <si>
    <t>1.5.</t>
  </si>
  <si>
    <t>перерасход материальных запасов</t>
  </si>
  <si>
    <t>1.6.</t>
  </si>
  <si>
    <t>невыполненные строительно-монтажные работы</t>
  </si>
  <si>
    <t>перерасход топливно-энергетических ресурсов и воды</t>
  </si>
  <si>
    <t>Нарушения в учете и управлении муниципальным имуществом, в том числе:</t>
  </si>
  <si>
    <t>Упущенные доходы бюджета</t>
  </si>
  <si>
    <t>1.7.</t>
  </si>
  <si>
    <t>командировочные расходы</t>
  </si>
  <si>
    <t xml:space="preserve">Недополученные доходы </t>
  </si>
  <si>
    <t>1.8.</t>
  </si>
  <si>
    <t>неправомерные расходы</t>
  </si>
  <si>
    <t>ВСЕГО</t>
  </si>
  <si>
    <t>1.9.</t>
  </si>
  <si>
    <t>просроченная задолженность по налогам, штрафы, пени, процент за пользование чужими средствами</t>
  </si>
  <si>
    <t>В.В. Гоголь</t>
  </si>
  <si>
    <t>Итого</t>
  </si>
  <si>
    <t>Нарушения законодательства Российской Федерации о контрактной системы и закупок  товаров, работ, услуг отдельными видами юридических лиц</t>
  </si>
  <si>
    <t>Управлением имуществом</t>
  </si>
  <si>
    <t>УСЗН</t>
  </si>
  <si>
    <t>Управление физкультуры и спорта</t>
  </si>
  <si>
    <t>Администрация</t>
  </si>
  <si>
    <t>Управление культуры</t>
  </si>
  <si>
    <t>Управление образования</t>
  </si>
  <si>
    <t>МДОУ "ДС№ 34"</t>
  </si>
  <si>
    <t>Результаты контрольных мероприятий проведенных Контрольно-счетной палатой Копейского городского округа Челябинской области  2020 год</t>
  </si>
  <si>
    <t>МУ "Спортивные сооружения"</t>
  </si>
  <si>
    <t>ДС 47</t>
  </si>
  <si>
    <t>МБУ "СШОР №1"</t>
  </si>
  <si>
    <t>МБУ ЦПД</t>
  </si>
  <si>
    <t>МУ КЦСОН</t>
  </si>
  <si>
    <t>СС</t>
  </si>
  <si>
    <t>бюджет</t>
  </si>
  <si>
    <t xml:space="preserve">платные </t>
  </si>
  <si>
    <t>ДС34</t>
  </si>
  <si>
    <t>кцсон</t>
  </si>
  <si>
    <t>ЦПД</t>
  </si>
  <si>
    <t>сшор</t>
  </si>
  <si>
    <t>гсз</t>
  </si>
  <si>
    <t>пищеблок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</si>
</sst>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"/>
    <numFmt numFmtId="174" formatCode="#,##0.000"/>
    <numFmt numFmtId="175" formatCode="#,##0.0"/>
    <numFmt numFmtId="176" formatCode="#,##0.00000"/>
    <numFmt numFmtId="177" formatCode="#,##0.000000"/>
    <numFmt numFmtId="178" formatCode="#,##0.0000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_р_._-;_-@_-"/>
    <numFmt numFmtId="185" formatCode="_-* #,##0.0000_р_._-;\-* #,##0.0000_р_._-;_-* &quot;-&quot;??_р_._-;_-@_-"/>
    <numFmt numFmtId="186" formatCode="[$-FC19]d\ mmmm\ yyyy\ &quot;г.&quot;"/>
    <numFmt numFmtId="187" formatCode="0.000000"/>
    <numFmt numFmtId="188" formatCode="0.00000"/>
    <numFmt numFmtId="189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 shrinkToFit="1"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 shrinkToFit="1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5" fillId="0" borderId="14" xfId="0" applyFont="1" applyBorder="1" applyAlignment="1">
      <alignment horizontal="center" wrapText="1" shrinkToFit="1"/>
    </xf>
    <xf numFmtId="0" fontId="5" fillId="0" borderId="10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 shrinkToFi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 shrinkToFit="1"/>
    </xf>
    <xf numFmtId="4" fontId="6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 shrinkToFit="1"/>
    </xf>
    <xf numFmtId="0" fontId="5" fillId="0" borderId="14" xfId="0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4" fillId="0" borderId="0" xfId="0" applyFont="1" applyFill="1" applyAlignment="1">
      <alignment/>
    </xf>
    <xf numFmtId="4" fontId="5" fillId="0" borderId="15" xfId="0" applyNumberFormat="1" applyFont="1" applyFill="1" applyBorder="1" applyAlignment="1">
      <alignment horizontal="center" wrapText="1" shrinkToFit="1"/>
    </xf>
    <xf numFmtId="4" fontId="5" fillId="0" borderId="15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wrapText="1" shrinkToFit="1"/>
    </xf>
    <xf numFmtId="4" fontId="6" fillId="0" borderId="16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 shrinkToFit="1"/>
    </xf>
    <xf numFmtId="0" fontId="5" fillId="0" borderId="15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 shrinkToFit="1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horizontal="center" wrapText="1" shrinkToFit="1"/>
    </xf>
    <xf numFmtId="2" fontId="6" fillId="0" borderId="10" xfId="58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16" fontId="3" fillId="0" borderId="11" xfId="0" applyNumberFormat="1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0"/>
  <sheetViews>
    <sheetView tabSelected="1" zoomScale="80" zoomScaleNormal="80" zoomScalePageLayoutView="0" workbookViewId="0" topLeftCell="A1">
      <pane xSplit="1" topLeftCell="B1" activePane="topRight" state="frozen"/>
      <selection pane="topLeft" activeCell="A7" sqref="A7"/>
      <selection pane="topRight" activeCell="A10" sqref="A10"/>
    </sheetView>
  </sheetViews>
  <sheetFormatPr defaultColWidth="9.00390625" defaultRowHeight="12.75"/>
  <cols>
    <col min="1" max="1" width="5.00390625" style="45" customWidth="1"/>
    <col min="2" max="2" width="24.375" style="45" customWidth="1"/>
    <col min="3" max="3" width="17.00390625" style="45" customWidth="1"/>
    <col min="4" max="4" width="16.75390625" style="45" customWidth="1"/>
    <col min="5" max="5" width="15.75390625" style="46" customWidth="1"/>
    <col min="6" max="7" width="13.625" style="46" customWidth="1"/>
    <col min="8" max="8" width="16.25390625" style="46" customWidth="1"/>
    <col min="9" max="10" width="13.625" style="46" customWidth="1"/>
    <col min="11" max="11" width="12.625" style="46" customWidth="1"/>
    <col min="12" max="12" width="0.12890625" style="46" hidden="1" customWidth="1"/>
    <col min="13" max="13" width="13.625" style="46" hidden="1" customWidth="1"/>
    <col min="14" max="17" width="13.625" style="45" hidden="1" customWidth="1"/>
    <col min="18" max="20" width="13.625" style="46" customWidth="1"/>
    <col min="21" max="21" width="13.75390625" style="45" customWidth="1"/>
    <col min="22" max="16384" width="9.125" style="45" customWidth="1"/>
  </cols>
  <sheetData>
    <row r="2" spans="1:21" ht="27" customHeight="1">
      <c r="A2" s="64" t="s">
        <v>145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ht="11.25">
      <c r="U3" s="45" t="s">
        <v>119</v>
      </c>
    </row>
    <row r="4" ht="22.5" customHeight="1"/>
    <row r="5" spans="1:21" ht="12.75" customHeight="1">
      <c r="A5" s="71" t="s">
        <v>1</v>
      </c>
      <c r="B5" s="74" t="s">
        <v>2</v>
      </c>
      <c r="C5" s="65" t="s">
        <v>144</v>
      </c>
      <c r="D5" s="65" t="s">
        <v>138</v>
      </c>
      <c r="E5" s="61" t="s">
        <v>139</v>
      </c>
      <c r="F5" s="61" t="s">
        <v>140</v>
      </c>
      <c r="G5" s="61" t="s">
        <v>141</v>
      </c>
      <c r="H5" s="61" t="s">
        <v>142</v>
      </c>
      <c r="I5" s="61" t="s">
        <v>143</v>
      </c>
      <c r="J5" s="61" t="s">
        <v>146</v>
      </c>
      <c r="K5" s="61" t="s">
        <v>147</v>
      </c>
      <c r="L5" s="61"/>
      <c r="M5" s="61"/>
      <c r="N5" s="65"/>
      <c r="O5" s="65"/>
      <c r="P5" s="65"/>
      <c r="Q5" s="65"/>
      <c r="R5" s="61" t="s">
        <v>148</v>
      </c>
      <c r="S5" s="61" t="s">
        <v>149</v>
      </c>
      <c r="T5" s="61" t="s">
        <v>150</v>
      </c>
      <c r="U5" s="65" t="s">
        <v>136</v>
      </c>
    </row>
    <row r="6" spans="1:21" ht="12.75" customHeight="1">
      <c r="A6" s="72"/>
      <c r="B6" s="75"/>
      <c r="C6" s="66"/>
      <c r="D6" s="66"/>
      <c r="E6" s="62"/>
      <c r="F6" s="62"/>
      <c r="G6" s="62"/>
      <c r="H6" s="62"/>
      <c r="I6" s="62"/>
      <c r="J6" s="62"/>
      <c r="K6" s="62"/>
      <c r="L6" s="62"/>
      <c r="M6" s="62"/>
      <c r="N6" s="66"/>
      <c r="O6" s="66"/>
      <c r="P6" s="66"/>
      <c r="Q6" s="66"/>
      <c r="R6" s="62"/>
      <c r="S6" s="62"/>
      <c r="T6" s="62"/>
      <c r="U6" s="66"/>
    </row>
    <row r="7" spans="1:21" ht="25.5" customHeight="1">
      <c r="A7" s="72"/>
      <c r="B7" s="75"/>
      <c r="C7" s="66"/>
      <c r="D7" s="66"/>
      <c r="E7" s="62"/>
      <c r="F7" s="62"/>
      <c r="G7" s="62"/>
      <c r="H7" s="62"/>
      <c r="I7" s="62"/>
      <c r="J7" s="62"/>
      <c r="K7" s="62"/>
      <c r="L7" s="62"/>
      <c r="M7" s="62"/>
      <c r="N7" s="66"/>
      <c r="O7" s="66"/>
      <c r="P7" s="66"/>
      <c r="Q7" s="66"/>
      <c r="R7" s="62"/>
      <c r="S7" s="62"/>
      <c r="T7" s="62"/>
      <c r="U7" s="66"/>
    </row>
    <row r="8" spans="1:21" ht="72.75" customHeight="1">
      <c r="A8" s="73"/>
      <c r="B8" s="76"/>
      <c r="C8" s="67"/>
      <c r="D8" s="67"/>
      <c r="E8" s="63"/>
      <c r="F8" s="63"/>
      <c r="G8" s="63"/>
      <c r="H8" s="63"/>
      <c r="I8" s="63"/>
      <c r="J8" s="63"/>
      <c r="K8" s="63"/>
      <c r="L8" s="63"/>
      <c r="M8" s="63"/>
      <c r="N8" s="67"/>
      <c r="O8" s="67"/>
      <c r="P8" s="67"/>
      <c r="Q8" s="67"/>
      <c r="R8" s="63"/>
      <c r="S8" s="63"/>
      <c r="T8" s="63"/>
      <c r="U8" s="67"/>
    </row>
    <row r="9" spans="1:21" ht="11.25">
      <c r="A9" s="47">
        <v>1</v>
      </c>
      <c r="B9" s="47">
        <v>2</v>
      </c>
      <c r="C9" s="47"/>
      <c r="D9" s="47"/>
      <c r="E9" s="48"/>
      <c r="F9" s="48"/>
      <c r="G9" s="48"/>
      <c r="H9" s="48"/>
      <c r="I9" s="48"/>
      <c r="J9" s="49"/>
      <c r="K9" s="49"/>
      <c r="L9" s="49"/>
      <c r="M9" s="49"/>
      <c r="N9" s="50"/>
      <c r="O9" s="50"/>
      <c r="P9" s="50"/>
      <c r="Q9" s="50"/>
      <c r="R9" s="49"/>
      <c r="S9" s="49"/>
      <c r="T9" s="49"/>
      <c r="U9" s="51"/>
    </row>
    <row r="10" spans="1:21" ht="43.5" customHeight="1">
      <c r="A10" s="52">
        <v>1</v>
      </c>
      <c r="B10" s="2" t="s">
        <v>3</v>
      </c>
      <c r="C10" s="6">
        <f>C12+C18</f>
        <v>1713.9</v>
      </c>
      <c r="D10" s="7">
        <f>D17</f>
        <v>303070</v>
      </c>
      <c r="E10" s="18">
        <f>E11</f>
        <v>419.6</v>
      </c>
      <c r="F10" s="18"/>
      <c r="G10" s="18">
        <f>G17</f>
        <v>2178</v>
      </c>
      <c r="H10" s="39">
        <f>H11</f>
        <v>34.9</v>
      </c>
      <c r="I10" s="18"/>
      <c r="J10" s="30">
        <f>J18</f>
        <v>91.5</v>
      </c>
      <c r="K10" s="18">
        <f>1807.8+K12+K18+K38+8.9</f>
        <v>1969.5</v>
      </c>
      <c r="L10" s="18"/>
      <c r="M10" s="18"/>
      <c r="N10" s="6"/>
      <c r="O10" s="6"/>
      <c r="P10" s="6"/>
      <c r="Q10" s="6"/>
      <c r="R10" s="18">
        <f>SUM(R12:R37)</f>
        <v>81.99999999999999</v>
      </c>
      <c r="S10" s="18">
        <f>126+17.4+S12+S18</f>
        <v>414.56</v>
      </c>
      <c r="T10" s="18">
        <f>SUM(T12:T35)</f>
        <v>189.04000000000002</v>
      </c>
      <c r="U10" s="7">
        <f>SUM(C10:T10)</f>
        <v>310163</v>
      </c>
    </row>
    <row r="11" spans="1:21" ht="26.25">
      <c r="A11" s="53" t="s">
        <v>113</v>
      </c>
      <c r="B11" s="1" t="s">
        <v>108</v>
      </c>
      <c r="C11" s="8"/>
      <c r="D11" s="8"/>
      <c r="E11" s="19">
        <v>419.6</v>
      </c>
      <c r="F11" s="24"/>
      <c r="G11" s="19"/>
      <c r="H11" s="44">
        <v>34.9</v>
      </c>
      <c r="I11" s="24"/>
      <c r="J11" s="31"/>
      <c r="K11" s="24"/>
      <c r="L11" s="19"/>
      <c r="M11" s="24"/>
      <c r="N11" s="7"/>
      <c r="O11" s="7"/>
      <c r="P11" s="7"/>
      <c r="Q11" s="7"/>
      <c r="R11" s="24"/>
      <c r="S11" s="24"/>
      <c r="T11" s="24"/>
      <c r="U11" s="8"/>
    </row>
    <row r="12" spans="1:21" ht="40.5" customHeight="1">
      <c r="A12" s="53" t="s">
        <v>114</v>
      </c>
      <c r="B12" s="1" t="s">
        <v>124</v>
      </c>
      <c r="C12" s="9">
        <v>487.9</v>
      </c>
      <c r="D12" s="9"/>
      <c r="E12" s="20"/>
      <c r="F12" s="20"/>
      <c r="G12" s="20"/>
      <c r="H12" s="41"/>
      <c r="I12" s="20"/>
      <c r="J12" s="32"/>
      <c r="K12" s="20">
        <v>95.6</v>
      </c>
      <c r="L12" s="20"/>
      <c r="M12" s="20"/>
      <c r="N12" s="9"/>
      <c r="O12" s="9"/>
      <c r="P12" s="9"/>
      <c r="Q12" s="9"/>
      <c r="R12" s="20">
        <v>5.6</v>
      </c>
      <c r="S12" s="20">
        <v>186.96</v>
      </c>
      <c r="T12" s="20">
        <v>34.14</v>
      </c>
      <c r="U12" s="8"/>
    </row>
    <row r="13" spans="1:21" ht="38.25" customHeight="1" hidden="1">
      <c r="A13" s="53" t="s">
        <v>4</v>
      </c>
      <c r="B13" s="1" t="s">
        <v>5</v>
      </c>
      <c r="C13" s="9"/>
      <c r="D13" s="9"/>
      <c r="E13" s="20"/>
      <c r="F13" s="20"/>
      <c r="G13" s="20"/>
      <c r="H13" s="42"/>
      <c r="I13" s="20"/>
      <c r="J13" s="32"/>
      <c r="K13" s="20"/>
      <c r="L13" s="20"/>
      <c r="M13" s="20"/>
      <c r="N13" s="9"/>
      <c r="O13" s="9"/>
      <c r="P13" s="9"/>
      <c r="Q13" s="9"/>
      <c r="R13" s="20"/>
      <c r="S13" s="20"/>
      <c r="T13" s="20"/>
      <c r="U13" s="8"/>
    </row>
    <row r="14" spans="1:21" ht="12.75" customHeight="1" hidden="1">
      <c r="A14" s="53" t="s">
        <v>6</v>
      </c>
      <c r="B14" s="1" t="s">
        <v>7</v>
      </c>
      <c r="C14" s="9"/>
      <c r="D14" s="9"/>
      <c r="E14" s="20"/>
      <c r="F14" s="20"/>
      <c r="G14" s="20"/>
      <c r="H14" s="42"/>
      <c r="I14" s="20"/>
      <c r="J14" s="32"/>
      <c r="K14" s="20"/>
      <c r="L14" s="20"/>
      <c r="M14" s="20"/>
      <c r="N14" s="9"/>
      <c r="O14" s="9"/>
      <c r="P14" s="9"/>
      <c r="Q14" s="9"/>
      <c r="R14" s="20"/>
      <c r="S14" s="20"/>
      <c r="T14" s="20"/>
      <c r="U14" s="8"/>
    </row>
    <row r="15" spans="1:21" ht="76.5" customHeight="1" hidden="1">
      <c r="A15" s="53" t="s">
        <v>8</v>
      </c>
      <c r="B15" s="1" t="s">
        <v>9</v>
      </c>
      <c r="C15" s="9"/>
      <c r="D15" s="9"/>
      <c r="E15" s="20"/>
      <c r="F15" s="20"/>
      <c r="G15" s="20"/>
      <c r="H15" s="42"/>
      <c r="I15" s="20"/>
      <c r="J15" s="32"/>
      <c r="K15" s="20"/>
      <c r="L15" s="20"/>
      <c r="M15" s="20"/>
      <c r="N15" s="9"/>
      <c r="O15" s="9"/>
      <c r="P15" s="9"/>
      <c r="Q15" s="9"/>
      <c r="R15" s="20"/>
      <c r="S15" s="20"/>
      <c r="T15" s="20"/>
      <c r="U15" s="8"/>
    </row>
    <row r="16" spans="1:21" ht="38.25" customHeight="1" hidden="1">
      <c r="A16" s="53" t="s">
        <v>10</v>
      </c>
      <c r="B16" s="1" t="s">
        <v>11</v>
      </c>
      <c r="C16" s="9"/>
      <c r="D16" s="9"/>
      <c r="E16" s="20"/>
      <c r="F16" s="20"/>
      <c r="G16" s="20"/>
      <c r="H16" s="42"/>
      <c r="I16" s="20"/>
      <c r="J16" s="32"/>
      <c r="K16" s="20"/>
      <c r="L16" s="20"/>
      <c r="M16" s="20"/>
      <c r="N16" s="9"/>
      <c r="O16" s="9"/>
      <c r="P16" s="9"/>
      <c r="Q16" s="9"/>
      <c r="R16" s="20"/>
      <c r="S16" s="20"/>
      <c r="T16" s="20"/>
      <c r="U16" s="8"/>
    </row>
    <row r="17" spans="1:21" ht="26.25">
      <c r="A17" s="53" t="s">
        <v>115</v>
      </c>
      <c r="B17" s="1" t="s">
        <v>110</v>
      </c>
      <c r="C17" s="9"/>
      <c r="D17" s="9">
        <f>303070</f>
        <v>303070</v>
      </c>
      <c r="E17" s="20"/>
      <c r="F17" s="20"/>
      <c r="G17" s="20">
        <v>2178</v>
      </c>
      <c r="H17" s="42"/>
      <c r="I17" s="20"/>
      <c r="J17" s="32"/>
      <c r="K17" s="20"/>
      <c r="L17" s="20"/>
      <c r="M17" s="20"/>
      <c r="N17" s="9"/>
      <c r="O17" s="9"/>
      <c r="P17" s="9"/>
      <c r="Q17" s="9"/>
      <c r="R17" s="20"/>
      <c r="S17" s="20"/>
      <c r="T17" s="20"/>
      <c r="U17" s="8"/>
    </row>
    <row r="18" spans="1:21" ht="26.25">
      <c r="A18" s="54" t="s">
        <v>116</v>
      </c>
      <c r="B18" s="1" t="s">
        <v>107</v>
      </c>
      <c r="C18" s="8">
        <v>1226</v>
      </c>
      <c r="D18" s="8"/>
      <c r="E18" s="19"/>
      <c r="F18" s="19"/>
      <c r="G18" s="19"/>
      <c r="H18" s="43"/>
      <c r="I18" s="19"/>
      <c r="J18" s="33">
        <f>38.4+9.4+30.6+13.1</f>
        <v>91.5</v>
      </c>
      <c r="K18" s="21">
        <f>42.8+3</f>
        <v>45.8</v>
      </c>
      <c r="L18" s="21"/>
      <c r="M18" s="21"/>
      <c r="N18" s="10"/>
      <c r="O18" s="10"/>
      <c r="P18" s="10"/>
      <c r="Q18" s="10"/>
      <c r="R18" s="21">
        <f>43.1+26.2+7.1</f>
        <v>76.39999999999999</v>
      </c>
      <c r="S18" s="21">
        <v>84.2</v>
      </c>
      <c r="T18" s="21">
        <v>51.2</v>
      </c>
      <c r="U18" s="8"/>
    </row>
    <row r="19" spans="1:21" ht="51" customHeight="1" hidden="1">
      <c r="A19" s="53" t="s">
        <v>12</v>
      </c>
      <c r="B19" s="1" t="s">
        <v>13</v>
      </c>
      <c r="C19" s="9"/>
      <c r="D19" s="9"/>
      <c r="E19" s="20"/>
      <c r="F19" s="20"/>
      <c r="G19" s="20"/>
      <c r="H19" s="42"/>
      <c r="I19" s="20"/>
      <c r="J19" s="32"/>
      <c r="K19" s="20"/>
      <c r="L19" s="20"/>
      <c r="M19" s="20"/>
      <c r="N19" s="9"/>
      <c r="O19" s="9"/>
      <c r="P19" s="9"/>
      <c r="Q19" s="9"/>
      <c r="R19" s="20"/>
      <c r="S19" s="20"/>
      <c r="T19" s="20"/>
      <c r="U19" s="8"/>
    </row>
    <row r="20" spans="1:21" ht="63.75" customHeight="1" hidden="1">
      <c r="A20" s="53" t="s">
        <v>14</v>
      </c>
      <c r="B20" s="1" t="s">
        <v>15</v>
      </c>
      <c r="C20" s="9"/>
      <c r="D20" s="9"/>
      <c r="E20" s="20"/>
      <c r="F20" s="20"/>
      <c r="G20" s="20"/>
      <c r="H20" s="42"/>
      <c r="I20" s="20"/>
      <c r="J20" s="32"/>
      <c r="K20" s="20"/>
      <c r="L20" s="20"/>
      <c r="M20" s="20"/>
      <c r="N20" s="9"/>
      <c r="O20" s="9"/>
      <c r="P20" s="9"/>
      <c r="Q20" s="9"/>
      <c r="R20" s="20"/>
      <c r="S20" s="20"/>
      <c r="T20" s="20"/>
      <c r="U20" s="8"/>
    </row>
    <row r="21" spans="1:21" ht="51" customHeight="1" hidden="1">
      <c r="A21" s="53" t="s">
        <v>16</v>
      </c>
      <c r="B21" s="1" t="s">
        <v>17</v>
      </c>
      <c r="C21" s="9"/>
      <c r="D21" s="9"/>
      <c r="E21" s="20"/>
      <c r="F21" s="20"/>
      <c r="G21" s="20"/>
      <c r="H21" s="42"/>
      <c r="I21" s="20"/>
      <c r="J21" s="32"/>
      <c r="K21" s="20"/>
      <c r="L21" s="20"/>
      <c r="M21" s="20"/>
      <c r="N21" s="9"/>
      <c r="O21" s="9"/>
      <c r="P21" s="9"/>
      <c r="Q21" s="9"/>
      <c r="R21" s="20"/>
      <c r="S21" s="20"/>
      <c r="T21" s="20"/>
      <c r="U21" s="8"/>
    </row>
    <row r="22" spans="1:21" ht="89.25" customHeight="1" hidden="1">
      <c r="A22" s="53" t="s">
        <v>18</v>
      </c>
      <c r="B22" s="1" t="s">
        <v>19</v>
      </c>
      <c r="C22" s="9"/>
      <c r="D22" s="9"/>
      <c r="E22" s="20"/>
      <c r="F22" s="20"/>
      <c r="G22" s="20"/>
      <c r="H22" s="42"/>
      <c r="I22" s="20"/>
      <c r="J22" s="32"/>
      <c r="K22" s="20"/>
      <c r="L22" s="20"/>
      <c r="M22" s="20"/>
      <c r="N22" s="9"/>
      <c r="O22" s="9"/>
      <c r="P22" s="9"/>
      <c r="Q22" s="9"/>
      <c r="R22" s="20"/>
      <c r="S22" s="20"/>
      <c r="T22" s="20"/>
      <c r="U22" s="8"/>
    </row>
    <row r="23" spans="1:21" ht="12.75" customHeight="1" hidden="1">
      <c r="A23" s="68" t="s">
        <v>20</v>
      </c>
      <c r="B23" s="17" t="s">
        <v>21</v>
      </c>
      <c r="C23" s="8"/>
      <c r="D23" s="8"/>
      <c r="E23" s="19"/>
      <c r="F23" s="19"/>
      <c r="G23" s="19"/>
      <c r="H23" s="44"/>
      <c r="I23" s="19"/>
      <c r="J23" s="33"/>
      <c r="K23" s="21"/>
      <c r="L23" s="21"/>
      <c r="M23" s="21"/>
      <c r="N23" s="10"/>
      <c r="O23" s="10"/>
      <c r="P23" s="10"/>
      <c r="Q23" s="10"/>
      <c r="R23" s="21"/>
      <c r="S23" s="21"/>
      <c r="T23" s="21"/>
      <c r="U23" s="8"/>
    </row>
    <row r="24" spans="1:21" ht="11.25" customHeight="1" hidden="1">
      <c r="A24" s="69"/>
      <c r="B24" s="5" t="s">
        <v>0</v>
      </c>
      <c r="C24" s="8"/>
      <c r="D24" s="8"/>
      <c r="E24" s="19"/>
      <c r="F24" s="19"/>
      <c r="G24" s="19"/>
      <c r="H24" s="44"/>
      <c r="I24" s="19"/>
      <c r="J24" s="34"/>
      <c r="K24" s="22"/>
      <c r="L24" s="22"/>
      <c r="M24" s="22"/>
      <c r="N24" s="11"/>
      <c r="O24" s="11"/>
      <c r="P24" s="11"/>
      <c r="Q24" s="11"/>
      <c r="R24" s="22"/>
      <c r="S24" s="22"/>
      <c r="T24" s="22"/>
      <c r="U24" s="8"/>
    </row>
    <row r="25" spans="1:21" ht="11.25" customHeight="1" hidden="1">
      <c r="A25" s="69"/>
      <c r="B25" s="1"/>
      <c r="C25" s="8"/>
      <c r="D25" s="8"/>
      <c r="E25" s="19"/>
      <c r="F25" s="19"/>
      <c r="G25" s="19"/>
      <c r="H25" s="44"/>
      <c r="I25" s="19"/>
      <c r="J25" s="34"/>
      <c r="K25" s="22"/>
      <c r="L25" s="22"/>
      <c r="M25" s="22"/>
      <c r="N25" s="11"/>
      <c r="O25" s="11"/>
      <c r="P25" s="11"/>
      <c r="Q25" s="11"/>
      <c r="R25" s="22"/>
      <c r="S25" s="22"/>
      <c r="T25" s="22"/>
      <c r="U25" s="8"/>
    </row>
    <row r="26" spans="1:21" ht="11.25" customHeight="1" hidden="1">
      <c r="A26" s="69"/>
      <c r="B26" s="1"/>
      <c r="C26" s="8"/>
      <c r="D26" s="8"/>
      <c r="E26" s="19"/>
      <c r="F26" s="19"/>
      <c r="G26" s="19"/>
      <c r="H26" s="44"/>
      <c r="I26" s="19"/>
      <c r="J26" s="34"/>
      <c r="K26" s="22"/>
      <c r="L26" s="22"/>
      <c r="M26" s="22"/>
      <c r="N26" s="11"/>
      <c r="O26" s="11"/>
      <c r="P26" s="11"/>
      <c r="Q26" s="11"/>
      <c r="R26" s="22"/>
      <c r="S26" s="22"/>
      <c r="T26" s="22"/>
      <c r="U26" s="8"/>
    </row>
    <row r="27" spans="1:21" ht="11.25" customHeight="1" hidden="1">
      <c r="A27" s="69"/>
      <c r="B27" s="5" t="s">
        <v>0</v>
      </c>
      <c r="C27" s="8"/>
      <c r="D27" s="8"/>
      <c r="E27" s="19"/>
      <c r="F27" s="19"/>
      <c r="G27" s="19"/>
      <c r="H27" s="44"/>
      <c r="I27" s="19"/>
      <c r="J27" s="34"/>
      <c r="K27" s="22"/>
      <c r="L27" s="22"/>
      <c r="M27" s="22"/>
      <c r="N27" s="11"/>
      <c r="O27" s="11"/>
      <c r="P27" s="11"/>
      <c r="Q27" s="11"/>
      <c r="R27" s="22"/>
      <c r="S27" s="22"/>
      <c r="T27" s="22"/>
      <c r="U27" s="8"/>
    </row>
    <row r="28" spans="1:21" ht="11.25" customHeight="1" hidden="1">
      <c r="A28" s="69"/>
      <c r="B28" s="1"/>
      <c r="C28" s="8"/>
      <c r="D28" s="8"/>
      <c r="E28" s="19"/>
      <c r="F28" s="19"/>
      <c r="G28" s="19"/>
      <c r="H28" s="44"/>
      <c r="I28" s="19"/>
      <c r="J28" s="34"/>
      <c r="K28" s="22"/>
      <c r="L28" s="22"/>
      <c r="M28" s="22"/>
      <c r="N28" s="11"/>
      <c r="O28" s="11"/>
      <c r="P28" s="11"/>
      <c r="Q28" s="11"/>
      <c r="R28" s="22"/>
      <c r="S28" s="22"/>
      <c r="T28" s="22"/>
      <c r="U28" s="8"/>
    </row>
    <row r="29" spans="1:21" ht="11.25" customHeight="1" hidden="1">
      <c r="A29" s="69"/>
      <c r="B29" s="1"/>
      <c r="C29" s="8"/>
      <c r="D29" s="8"/>
      <c r="E29" s="19"/>
      <c r="F29" s="19"/>
      <c r="G29" s="19"/>
      <c r="H29" s="44"/>
      <c r="I29" s="19"/>
      <c r="J29" s="34"/>
      <c r="K29" s="22"/>
      <c r="L29" s="22"/>
      <c r="M29" s="22"/>
      <c r="N29" s="11"/>
      <c r="O29" s="11"/>
      <c r="P29" s="11"/>
      <c r="Q29" s="11"/>
      <c r="R29" s="22"/>
      <c r="S29" s="22"/>
      <c r="T29" s="22"/>
      <c r="U29" s="8"/>
    </row>
    <row r="30" spans="1:21" ht="11.25" customHeight="1" hidden="1">
      <c r="A30" s="70"/>
      <c r="B30" s="17" t="s">
        <v>22</v>
      </c>
      <c r="C30" s="8"/>
      <c r="D30" s="8"/>
      <c r="E30" s="19"/>
      <c r="F30" s="19"/>
      <c r="G30" s="19"/>
      <c r="H30" s="44"/>
      <c r="I30" s="19"/>
      <c r="J30" s="35"/>
      <c r="K30" s="23"/>
      <c r="L30" s="23"/>
      <c r="M30" s="23"/>
      <c r="N30" s="12"/>
      <c r="O30" s="12"/>
      <c r="P30" s="12"/>
      <c r="Q30" s="12"/>
      <c r="R30" s="23"/>
      <c r="S30" s="23"/>
      <c r="T30" s="23"/>
      <c r="U30" s="8"/>
    </row>
    <row r="31" spans="1:21" ht="63.75" customHeight="1" hidden="1">
      <c r="A31" s="53" t="s">
        <v>23</v>
      </c>
      <c r="B31" s="1" t="s">
        <v>24</v>
      </c>
      <c r="C31" s="9"/>
      <c r="D31" s="9"/>
      <c r="E31" s="20"/>
      <c r="F31" s="20"/>
      <c r="G31" s="20"/>
      <c r="H31" s="42"/>
      <c r="I31" s="20"/>
      <c r="J31" s="32"/>
      <c r="K31" s="20"/>
      <c r="L31" s="20"/>
      <c r="M31" s="20"/>
      <c r="N31" s="9"/>
      <c r="O31" s="9"/>
      <c r="P31" s="9"/>
      <c r="Q31" s="9"/>
      <c r="R31" s="20"/>
      <c r="S31" s="20"/>
      <c r="T31" s="20"/>
      <c r="U31" s="8"/>
    </row>
    <row r="32" spans="1:21" ht="51" customHeight="1" hidden="1">
      <c r="A32" s="53" t="s">
        <v>25</v>
      </c>
      <c r="B32" s="1" t="s">
        <v>27</v>
      </c>
      <c r="C32" s="9"/>
      <c r="D32" s="9"/>
      <c r="E32" s="20"/>
      <c r="F32" s="20"/>
      <c r="G32" s="20"/>
      <c r="H32" s="42"/>
      <c r="I32" s="20"/>
      <c r="J32" s="32"/>
      <c r="K32" s="20"/>
      <c r="L32" s="20"/>
      <c r="M32" s="20"/>
      <c r="N32" s="9"/>
      <c r="O32" s="9"/>
      <c r="P32" s="9"/>
      <c r="Q32" s="9"/>
      <c r="R32" s="20"/>
      <c r="S32" s="20"/>
      <c r="T32" s="20"/>
      <c r="U32" s="8"/>
    </row>
    <row r="33" spans="1:21" ht="25.5" customHeight="1" hidden="1">
      <c r="A33" s="53" t="s">
        <v>26</v>
      </c>
      <c r="B33" s="1" t="s">
        <v>28</v>
      </c>
      <c r="C33" s="9"/>
      <c r="D33" s="9"/>
      <c r="E33" s="20"/>
      <c r="F33" s="20"/>
      <c r="G33" s="20"/>
      <c r="H33" s="42"/>
      <c r="I33" s="20"/>
      <c r="J33" s="32"/>
      <c r="K33" s="20"/>
      <c r="L33" s="20"/>
      <c r="M33" s="20"/>
      <c r="N33" s="9"/>
      <c r="O33" s="9"/>
      <c r="P33" s="9"/>
      <c r="Q33" s="9"/>
      <c r="R33" s="20"/>
      <c r="S33" s="20"/>
      <c r="T33" s="20"/>
      <c r="U33" s="8"/>
    </row>
    <row r="34" spans="1:21" ht="38.25" customHeight="1" hidden="1">
      <c r="A34" s="53" t="s">
        <v>29</v>
      </c>
      <c r="B34" s="1" t="s">
        <v>30</v>
      </c>
      <c r="C34" s="9"/>
      <c r="D34" s="9"/>
      <c r="E34" s="20"/>
      <c r="F34" s="20"/>
      <c r="G34" s="20"/>
      <c r="H34" s="42"/>
      <c r="I34" s="20"/>
      <c r="J34" s="32"/>
      <c r="K34" s="20"/>
      <c r="L34" s="20"/>
      <c r="M34" s="20"/>
      <c r="N34" s="9"/>
      <c r="O34" s="9"/>
      <c r="P34" s="9"/>
      <c r="Q34" s="9"/>
      <c r="R34" s="20"/>
      <c r="S34" s="20"/>
      <c r="T34" s="20"/>
      <c r="U34" s="8"/>
    </row>
    <row r="35" spans="1:21" ht="26.25">
      <c r="A35" s="53" t="s">
        <v>120</v>
      </c>
      <c r="B35" s="1" t="s">
        <v>121</v>
      </c>
      <c r="C35" s="9"/>
      <c r="D35" s="9"/>
      <c r="E35" s="20"/>
      <c r="F35" s="20"/>
      <c r="G35" s="20"/>
      <c r="H35" s="42"/>
      <c r="I35" s="20"/>
      <c r="J35" s="32"/>
      <c r="K35" s="20"/>
      <c r="L35" s="20"/>
      <c r="M35" s="20"/>
      <c r="N35" s="9"/>
      <c r="O35" s="9"/>
      <c r="P35" s="9"/>
      <c r="Q35" s="9"/>
      <c r="R35" s="20"/>
      <c r="S35" s="20"/>
      <c r="T35" s="20">
        <v>103.7</v>
      </c>
      <c r="U35" s="8"/>
    </row>
    <row r="36" spans="1:21" ht="36.75" customHeight="1">
      <c r="A36" s="53" t="s">
        <v>122</v>
      </c>
      <c r="B36" s="1" t="s">
        <v>123</v>
      </c>
      <c r="C36" s="9"/>
      <c r="D36" s="9"/>
      <c r="E36" s="20"/>
      <c r="F36" s="20"/>
      <c r="G36" s="20"/>
      <c r="H36" s="42"/>
      <c r="J36" s="20"/>
      <c r="K36" s="20"/>
      <c r="L36" s="20"/>
      <c r="M36" s="20"/>
      <c r="N36" s="9"/>
      <c r="O36" s="9"/>
      <c r="P36" s="9"/>
      <c r="Q36" s="9"/>
      <c r="R36" s="20"/>
      <c r="S36" s="20"/>
      <c r="T36" s="20"/>
      <c r="U36" s="8"/>
    </row>
    <row r="37" spans="1:21" ht="16.5">
      <c r="A37" s="53" t="s">
        <v>127</v>
      </c>
      <c r="B37" s="1" t="s">
        <v>128</v>
      </c>
      <c r="C37" s="9"/>
      <c r="D37" s="9"/>
      <c r="E37" s="20"/>
      <c r="F37" s="20"/>
      <c r="G37" s="20"/>
      <c r="H37" s="42"/>
      <c r="I37" s="20"/>
      <c r="J37" s="32"/>
      <c r="K37" s="20"/>
      <c r="L37" s="20"/>
      <c r="M37" s="20"/>
      <c r="N37" s="9"/>
      <c r="O37" s="9"/>
      <c r="P37" s="9"/>
      <c r="Q37" s="9"/>
      <c r="R37" s="20"/>
      <c r="S37" s="20"/>
      <c r="T37" s="20"/>
      <c r="U37" s="8"/>
    </row>
    <row r="38" spans="1:21" ht="21" customHeight="1">
      <c r="A38" s="53" t="s">
        <v>130</v>
      </c>
      <c r="B38" s="1" t="s">
        <v>131</v>
      </c>
      <c r="C38" s="9"/>
      <c r="D38" s="9"/>
      <c r="E38" s="20"/>
      <c r="F38" s="20"/>
      <c r="G38" s="20"/>
      <c r="H38" s="42"/>
      <c r="I38" s="20"/>
      <c r="J38" s="32"/>
      <c r="K38" s="20">
        <f>11.4</f>
        <v>11.4</v>
      </c>
      <c r="L38" s="20"/>
      <c r="M38" s="20"/>
      <c r="N38" s="9"/>
      <c r="O38" s="9"/>
      <c r="P38" s="9"/>
      <c r="Q38" s="9"/>
      <c r="R38" s="20"/>
      <c r="S38" s="20"/>
      <c r="T38" s="20"/>
      <c r="U38" s="8"/>
    </row>
    <row r="39" spans="1:21" ht="64.5">
      <c r="A39" s="53" t="s">
        <v>133</v>
      </c>
      <c r="B39" s="1" t="s">
        <v>134</v>
      </c>
      <c r="C39" s="9"/>
      <c r="D39" s="9"/>
      <c r="E39" s="20"/>
      <c r="F39" s="20"/>
      <c r="G39" s="20"/>
      <c r="H39" s="42"/>
      <c r="I39" s="20"/>
      <c r="J39" s="32"/>
      <c r="K39" s="20"/>
      <c r="L39" s="20"/>
      <c r="M39" s="20"/>
      <c r="N39" s="9"/>
      <c r="O39" s="9"/>
      <c r="P39" s="9"/>
      <c r="Q39" s="9"/>
      <c r="R39" s="20"/>
      <c r="S39" s="20"/>
      <c r="T39" s="20"/>
      <c r="U39" s="8"/>
    </row>
    <row r="40" spans="1:21" s="51" customFormat="1" ht="81" customHeight="1">
      <c r="A40" s="55">
        <v>2</v>
      </c>
      <c r="B40" s="2" t="s">
        <v>31</v>
      </c>
      <c r="C40" s="7">
        <f>1.5+1</f>
        <v>2.5</v>
      </c>
      <c r="D40" s="7">
        <f>138.1+40.6+19827.1</f>
        <v>20005.8</v>
      </c>
      <c r="E40" s="24">
        <v>1.1</v>
      </c>
      <c r="F40" s="24">
        <f>17.9+3.4</f>
        <v>21.299999999999997</v>
      </c>
      <c r="G40" s="24"/>
      <c r="H40" s="40"/>
      <c r="I40" s="24">
        <f>4929.7+536+1070.1+429.9+377.3</f>
        <v>7342.999999999999</v>
      </c>
      <c r="J40" s="31">
        <f>3.8+1.1+0.6+148.3+7.5+5.8</f>
        <v>167.10000000000002</v>
      </c>
      <c r="K40" s="24">
        <f>9.1+220.7</f>
        <v>229.79999999999998</v>
      </c>
      <c r="L40" s="24"/>
      <c r="M40" s="24"/>
      <c r="N40" s="7"/>
      <c r="O40" s="7"/>
      <c r="P40" s="7"/>
      <c r="Q40" s="7"/>
      <c r="R40" s="24">
        <f>5+31.7</f>
        <v>36.7</v>
      </c>
      <c r="S40" s="24">
        <f>21.6+73.4</f>
        <v>95</v>
      </c>
      <c r="T40" s="24">
        <f>42.8+4079.2+508.7</f>
        <v>4630.7</v>
      </c>
      <c r="U40" s="7">
        <f>SUM(C40:T40)</f>
        <v>32532.999999999996</v>
      </c>
    </row>
    <row r="41" spans="1:21" ht="0.75" customHeight="1">
      <c r="A41" s="53" t="s">
        <v>32</v>
      </c>
      <c r="B41" s="17"/>
      <c r="C41" s="8"/>
      <c r="D41" s="8"/>
      <c r="E41" s="19"/>
      <c r="F41" s="19"/>
      <c r="G41" s="38"/>
      <c r="H41" s="40"/>
      <c r="I41" s="38"/>
      <c r="J41" s="25"/>
      <c r="K41" s="25"/>
      <c r="L41" s="25"/>
      <c r="M41" s="25"/>
      <c r="N41" s="13"/>
      <c r="O41" s="13"/>
      <c r="P41" s="13"/>
      <c r="Q41" s="13"/>
      <c r="R41" s="25"/>
      <c r="S41" s="25"/>
      <c r="T41" s="25"/>
      <c r="U41" s="8"/>
    </row>
    <row r="42" spans="1:21" ht="51" customHeight="1" hidden="1">
      <c r="A42" s="53" t="s">
        <v>33</v>
      </c>
      <c r="B42" s="1" t="s">
        <v>34</v>
      </c>
      <c r="C42" s="9"/>
      <c r="D42" s="9"/>
      <c r="E42" s="20"/>
      <c r="F42" s="20"/>
      <c r="G42" s="26"/>
      <c r="H42" s="42"/>
      <c r="I42" s="26"/>
      <c r="J42" s="36"/>
      <c r="K42" s="26"/>
      <c r="L42" s="26"/>
      <c r="M42" s="26"/>
      <c r="N42" s="14"/>
      <c r="O42" s="14"/>
      <c r="P42" s="14"/>
      <c r="Q42" s="14"/>
      <c r="R42" s="26"/>
      <c r="S42" s="26"/>
      <c r="T42" s="26"/>
      <c r="U42" s="8"/>
    </row>
    <row r="43" spans="1:21" ht="38.25" customHeight="1" hidden="1">
      <c r="A43" s="53" t="s">
        <v>35</v>
      </c>
      <c r="B43" s="1" t="s">
        <v>36</v>
      </c>
      <c r="C43" s="9"/>
      <c r="D43" s="9"/>
      <c r="E43" s="20"/>
      <c r="F43" s="20"/>
      <c r="G43" s="26"/>
      <c r="H43" s="42"/>
      <c r="I43" s="26"/>
      <c r="J43" s="36"/>
      <c r="K43" s="26"/>
      <c r="L43" s="26"/>
      <c r="M43" s="26"/>
      <c r="N43" s="14"/>
      <c r="O43" s="14"/>
      <c r="P43" s="14"/>
      <c r="Q43" s="14"/>
      <c r="R43" s="26"/>
      <c r="S43" s="26"/>
      <c r="T43" s="26"/>
      <c r="U43" s="8"/>
    </row>
    <row r="44" spans="1:21" ht="8.25" customHeight="1" hidden="1">
      <c r="A44" s="53" t="s">
        <v>37</v>
      </c>
      <c r="B44" s="1" t="s">
        <v>38</v>
      </c>
      <c r="C44" s="9"/>
      <c r="D44" s="9"/>
      <c r="E44" s="20"/>
      <c r="F44" s="20"/>
      <c r="G44" s="26"/>
      <c r="H44" s="42"/>
      <c r="I44" s="26"/>
      <c r="J44" s="36"/>
      <c r="K44" s="26"/>
      <c r="L44" s="26"/>
      <c r="M44" s="26"/>
      <c r="N44" s="14"/>
      <c r="O44" s="14"/>
      <c r="P44" s="14"/>
      <c r="Q44" s="14"/>
      <c r="R44" s="26"/>
      <c r="S44" s="26"/>
      <c r="T44" s="26"/>
      <c r="U44" s="8"/>
    </row>
    <row r="45" spans="1:21" ht="51" customHeight="1" hidden="1">
      <c r="A45" s="53" t="s">
        <v>39</v>
      </c>
      <c r="B45" s="1" t="s">
        <v>42</v>
      </c>
      <c r="C45" s="9"/>
      <c r="D45" s="9"/>
      <c r="E45" s="20"/>
      <c r="F45" s="20"/>
      <c r="G45" s="26"/>
      <c r="H45" s="42"/>
      <c r="I45" s="26"/>
      <c r="J45" s="36"/>
      <c r="K45" s="26"/>
      <c r="L45" s="26"/>
      <c r="M45" s="26"/>
      <c r="N45" s="14"/>
      <c r="O45" s="14"/>
      <c r="P45" s="14"/>
      <c r="Q45" s="14"/>
      <c r="R45" s="26"/>
      <c r="S45" s="26"/>
      <c r="T45" s="26"/>
      <c r="U45" s="8"/>
    </row>
    <row r="46" spans="1:21" ht="51" customHeight="1" hidden="1">
      <c r="A46" s="53" t="s">
        <v>40</v>
      </c>
      <c r="B46" s="1" t="s">
        <v>43</v>
      </c>
      <c r="C46" s="9"/>
      <c r="D46" s="9"/>
      <c r="E46" s="20"/>
      <c r="F46" s="20"/>
      <c r="G46" s="26"/>
      <c r="H46" s="42"/>
      <c r="I46" s="26"/>
      <c r="J46" s="36"/>
      <c r="K46" s="26"/>
      <c r="L46" s="26"/>
      <c r="M46" s="26"/>
      <c r="N46" s="14"/>
      <c r="O46" s="14"/>
      <c r="P46" s="14"/>
      <c r="Q46" s="14"/>
      <c r="R46" s="26"/>
      <c r="S46" s="26"/>
      <c r="T46" s="26"/>
      <c r="U46" s="8"/>
    </row>
    <row r="47" spans="1:21" ht="63.75" customHeight="1" hidden="1">
      <c r="A47" s="53" t="s">
        <v>41</v>
      </c>
      <c r="B47" s="1" t="s">
        <v>44</v>
      </c>
      <c r="C47" s="9"/>
      <c r="D47" s="9"/>
      <c r="E47" s="20"/>
      <c r="F47" s="20"/>
      <c r="G47" s="26"/>
      <c r="H47" s="42"/>
      <c r="I47" s="26"/>
      <c r="J47" s="36"/>
      <c r="K47" s="26"/>
      <c r="L47" s="26"/>
      <c r="M47" s="26"/>
      <c r="N47" s="14"/>
      <c r="O47" s="14"/>
      <c r="P47" s="14"/>
      <c r="Q47" s="14"/>
      <c r="R47" s="26"/>
      <c r="S47" s="26"/>
      <c r="T47" s="26"/>
      <c r="U47" s="8"/>
    </row>
    <row r="48" spans="1:21" ht="12.75" customHeight="1" hidden="1">
      <c r="A48" s="53" t="s">
        <v>45</v>
      </c>
      <c r="B48" s="2" t="s">
        <v>46</v>
      </c>
      <c r="C48" s="6"/>
      <c r="D48" s="6"/>
      <c r="E48" s="18"/>
      <c r="F48" s="18"/>
      <c r="G48" s="28"/>
      <c r="H48" s="39"/>
      <c r="I48" s="28"/>
      <c r="J48" s="27"/>
      <c r="K48" s="27"/>
      <c r="L48" s="27"/>
      <c r="M48" s="27"/>
      <c r="N48" s="15"/>
      <c r="O48" s="15"/>
      <c r="P48" s="15"/>
      <c r="Q48" s="15"/>
      <c r="R48" s="27"/>
      <c r="S48" s="27"/>
      <c r="T48" s="27"/>
      <c r="U48" s="8"/>
    </row>
    <row r="49" spans="1:21" ht="89.25" customHeight="1" hidden="1">
      <c r="A49" s="53" t="s">
        <v>47</v>
      </c>
      <c r="B49" s="1" t="s">
        <v>48</v>
      </c>
      <c r="C49" s="9"/>
      <c r="D49" s="9"/>
      <c r="E49" s="20"/>
      <c r="F49" s="20"/>
      <c r="G49" s="26"/>
      <c r="H49" s="42"/>
      <c r="I49" s="26"/>
      <c r="J49" s="36"/>
      <c r="K49" s="26"/>
      <c r="L49" s="26"/>
      <c r="M49" s="26"/>
      <c r="N49" s="14"/>
      <c r="O49" s="14"/>
      <c r="P49" s="14"/>
      <c r="Q49" s="14"/>
      <c r="R49" s="26"/>
      <c r="S49" s="26"/>
      <c r="T49" s="26"/>
      <c r="U49" s="8"/>
    </row>
    <row r="50" spans="1:21" ht="76.5" customHeight="1" hidden="1">
      <c r="A50" s="53" t="s">
        <v>49</v>
      </c>
      <c r="B50" s="1" t="s">
        <v>50</v>
      </c>
      <c r="C50" s="9"/>
      <c r="D50" s="9"/>
      <c r="E50" s="20"/>
      <c r="F50" s="20"/>
      <c r="G50" s="26"/>
      <c r="H50" s="42"/>
      <c r="I50" s="26"/>
      <c r="J50" s="36"/>
      <c r="K50" s="26"/>
      <c r="L50" s="26"/>
      <c r="M50" s="26"/>
      <c r="N50" s="14"/>
      <c r="O50" s="14"/>
      <c r="P50" s="14"/>
      <c r="Q50" s="14"/>
      <c r="R50" s="26"/>
      <c r="S50" s="26"/>
      <c r="T50" s="26"/>
      <c r="U50" s="8"/>
    </row>
    <row r="51" spans="1:21" ht="51" customHeight="1" hidden="1">
      <c r="A51" s="53" t="s">
        <v>51</v>
      </c>
      <c r="B51" s="1" t="s">
        <v>53</v>
      </c>
      <c r="C51" s="9"/>
      <c r="D51" s="9"/>
      <c r="E51" s="20"/>
      <c r="F51" s="20"/>
      <c r="G51" s="26"/>
      <c r="H51" s="42"/>
      <c r="I51" s="26"/>
      <c r="J51" s="36"/>
      <c r="K51" s="26"/>
      <c r="L51" s="26"/>
      <c r="M51" s="26"/>
      <c r="N51" s="14"/>
      <c r="O51" s="14"/>
      <c r="P51" s="14"/>
      <c r="Q51" s="14"/>
      <c r="R51" s="26"/>
      <c r="S51" s="26"/>
      <c r="T51" s="26"/>
      <c r="U51" s="8"/>
    </row>
    <row r="52" spans="1:21" ht="25.5" customHeight="1" hidden="1">
      <c r="A52" s="53" t="s">
        <v>52</v>
      </c>
      <c r="B52" s="1" t="s">
        <v>54</v>
      </c>
      <c r="C52" s="9"/>
      <c r="D52" s="9"/>
      <c r="E52" s="20"/>
      <c r="F52" s="20"/>
      <c r="G52" s="26"/>
      <c r="H52" s="42"/>
      <c r="I52" s="26"/>
      <c r="J52" s="36"/>
      <c r="K52" s="26"/>
      <c r="L52" s="26"/>
      <c r="M52" s="26"/>
      <c r="N52" s="14"/>
      <c r="O52" s="14"/>
      <c r="P52" s="14"/>
      <c r="Q52" s="14"/>
      <c r="R52" s="26"/>
      <c r="S52" s="26"/>
      <c r="T52" s="26"/>
      <c r="U52" s="8"/>
    </row>
    <row r="53" spans="1:21" ht="12.75" customHeight="1" hidden="1">
      <c r="A53" s="53" t="s">
        <v>55</v>
      </c>
      <c r="B53" s="2" t="s">
        <v>56</v>
      </c>
      <c r="C53" s="9"/>
      <c r="D53" s="9"/>
      <c r="E53" s="20"/>
      <c r="F53" s="20"/>
      <c r="G53" s="26"/>
      <c r="H53" s="42"/>
      <c r="I53" s="26"/>
      <c r="J53" s="36"/>
      <c r="K53" s="26"/>
      <c r="L53" s="26"/>
      <c r="M53" s="26"/>
      <c r="N53" s="14"/>
      <c r="O53" s="14"/>
      <c r="P53" s="14"/>
      <c r="Q53" s="14"/>
      <c r="R53" s="26"/>
      <c r="S53" s="26"/>
      <c r="T53" s="26"/>
      <c r="U53" s="8"/>
    </row>
    <row r="54" spans="1:21" ht="72.75" customHeight="1">
      <c r="A54" s="56">
        <v>3</v>
      </c>
      <c r="B54" s="2" t="s">
        <v>125</v>
      </c>
      <c r="C54" s="6"/>
      <c r="D54" s="9"/>
      <c r="E54" s="20"/>
      <c r="F54" s="18"/>
      <c r="G54" s="18"/>
      <c r="H54" s="39"/>
      <c r="I54" s="18"/>
      <c r="J54" s="30">
        <v>703.7</v>
      </c>
      <c r="K54" s="18"/>
      <c r="L54" s="18"/>
      <c r="M54" s="18"/>
      <c r="N54" s="6"/>
      <c r="O54" s="6"/>
      <c r="P54" s="6"/>
      <c r="Q54" s="6"/>
      <c r="R54" s="18">
        <v>46</v>
      </c>
      <c r="S54" s="18"/>
      <c r="T54" s="18">
        <v>18.9</v>
      </c>
      <c r="U54" s="7">
        <f>SUM(C54:T54)</f>
        <v>768.6</v>
      </c>
    </row>
    <row r="55" spans="1:21" ht="6.75" customHeight="1" hidden="1">
      <c r="A55" s="53" t="s">
        <v>57</v>
      </c>
      <c r="B55" s="1" t="s">
        <v>58</v>
      </c>
      <c r="C55" s="6"/>
      <c r="D55" s="6"/>
      <c r="E55" s="18"/>
      <c r="F55" s="18"/>
      <c r="G55" s="20"/>
      <c r="H55" s="39"/>
      <c r="I55" s="18"/>
      <c r="J55" s="30"/>
      <c r="K55" s="18"/>
      <c r="L55" s="18"/>
      <c r="M55" s="18"/>
      <c r="N55" s="6"/>
      <c r="O55" s="6"/>
      <c r="P55" s="6"/>
      <c r="Q55" s="6"/>
      <c r="R55" s="18"/>
      <c r="S55" s="18"/>
      <c r="T55" s="18"/>
      <c r="U55" s="8"/>
    </row>
    <row r="56" spans="1:21" ht="63.75" customHeight="1" hidden="1">
      <c r="A56" s="53" t="s">
        <v>59</v>
      </c>
      <c r="B56" s="1" t="s">
        <v>67</v>
      </c>
      <c r="C56" s="9"/>
      <c r="D56" s="9"/>
      <c r="E56" s="20"/>
      <c r="F56" s="20"/>
      <c r="G56" s="20"/>
      <c r="H56" s="42"/>
      <c r="I56" s="20"/>
      <c r="J56" s="32"/>
      <c r="K56" s="20"/>
      <c r="L56" s="20"/>
      <c r="M56" s="20"/>
      <c r="N56" s="9"/>
      <c r="O56" s="9"/>
      <c r="P56" s="9"/>
      <c r="Q56" s="9"/>
      <c r="R56" s="20"/>
      <c r="S56" s="20"/>
      <c r="T56" s="20"/>
      <c r="U56" s="8"/>
    </row>
    <row r="57" spans="1:21" ht="38.25" customHeight="1" hidden="1">
      <c r="A57" s="53" t="s">
        <v>60</v>
      </c>
      <c r="B57" s="1" t="s">
        <v>61</v>
      </c>
      <c r="C57" s="9"/>
      <c r="D57" s="9"/>
      <c r="E57" s="20"/>
      <c r="F57" s="20"/>
      <c r="G57" s="20"/>
      <c r="H57" s="42"/>
      <c r="I57" s="20"/>
      <c r="J57" s="32"/>
      <c r="K57" s="20"/>
      <c r="L57" s="20"/>
      <c r="M57" s="20"/>
      <c r="N57" s="9"/>
      <c r="O57" s="9"/>
      <c r="P57" s="9"/>
      <c r="Q57" s="9"/>
      <c r="R57" s="20"/>
      <c r="S57" s="20"/>
      <c r="T57" s="20"/>
      <c r="U57" s="8"/>
    </row>
    <row r="58" spans="1:21" ht="76.5" customHeight="1" hidden="1">
      <c r="A58" s="53" t="s">
        <v>62</v>
      </c>
      <c r="B58" s="1" t="s">
        <v>66</v>
      </c>
      <c r="C58" s="9"/>
      <c r="D58" s="9"/>
      <c r="E58" s="20"/>
      <c r="F58" s="20"/>
      <c r="G58" s="20"/>
      <c r="H58" s="42"/>
      <c r="I58" s="20"/>
      <c r="J58" s="32"/>
      <c r="K58" s="20"/>
      <c r="L58" s="20"/>
      <c r="M58" s="20"/>
      <c r="N58" s="9"/>
      <c r="O58" s="9"/>
      <c r="P58" s="9"/>
      <c r="Q58" s="9"/>
      <c r="R58" s="20"/>
      <c r="S58" s="20"/>
      <c r="T58" s="20"/>
      <c r="U58" s="8"/>
    </row>
    <row r="59" spans="1:21" ht="89.25" customHeight="1" hidden="1">
      <c r="A59" s="53" t="s">
        <v>63</v>
      </c>
      <c r="B59" s="1" t="s">
        <v>68</v>
      </c>
      <c r="C59" s="9"/>
      <c r="D59" s="9"/>
      <c r="E59" s="20"/>
      <c r="F59" s="20"/>
      <c r="G59" s="20"/>
      <c r="H59" s="42"/>
      <c r="I59" s="20"/>
      <c r="J59" s="32"/>
      <c r="K59" s="20"/>
      <c r="L59" s="20"/>
      <c r="M59" s="20"/>
      <c r="N59" s="9"/>
      <c r="O59" s="9"/>
      <c r="P59" s="9"/>
      <c r="Q59" s="9"/>
      <c r="R59" s="20"/>
      <c r="S59" s="20"/>
      <c r="T59" s="20"/>
      <c r="U59" s="8"/>
    </row>
    <row r="60" spans="1:21" ht="15" customHeight="1" hidden="1">
      <c r="A60" s="53" t="s">
        <v>64</v>
      </c>
      <c r="B60" s="1" t="s">
        <v>69</v>
      </c>
      <c r="C60" s="9"/>
      <c r="D60" s="9"/>
      <c r="E60" s="20"/>
      <c r="F60" s="20"/>
      <c r="G60" s="20"/>
      <c r="H60" s="42"/>
      <c r="I60" s="20"/>
      <c r="J60" s="32"/>
      <c r="K60" s="20"/>
      <c r="L60" s="20"/>
      <c r="M60" s="20"/>
      <c r="N60" s="9"/>
      <c r="O60" s="9"/>
      <c r="P60" s="9"/>
      <c r="Q60" s="9"/>
      <c r="R60" s="20"/>
      <c r="S60" s="20"/>
      <c r="T60" s="20"/>
      <c r="U60" s="8"/>
    </row>
    <row r="61" spans="1:21" ht="89.25" customHeight="1" hidden="1">
      <c r="A61" s="53" t="s">
        <v>65</v>
      </c>
      <c r="B61" s="1" t="s">
        <v>70</v>
      </c>
      <c r="C61" s="9"/>
      <c r="D61" s="9"/>
      <c r="E61" s="20"/>
      <c r="F61" s="20"/>
      <c r="G61" s="20"/>
      <c r="H61" s="42"/>
      <c r="I61" s="20"/>
      <c r="J61" s="32"/>
      <c r="K61" s="20"/>
      <c r="L61" s="20"/>
      <c r="M61" s="20"/>
      <c r="N61" s="9"/>
      <c r="O61" s="9"/>
      <c r="P61" s="9"/>
      <c r="Q61" s="9"/>
      <c r="R61" s="20"/>
      <c r="S61" s="20"/>
      <c r="T61" s="20"/>
      <c r="U61" s="8"/>
    </row>
    <row r="62" spans="1:21" ht="89.25" customHeight="1" hidden="1">
      <c r="A62" s="53" t="s">
        <v>71</v>
      </c>
      <c r="B62" s="1" t="s">
        <v>74</v>
      </c>
      <c r="C62" s="9"/>
      <c r="D62" s="9"/>
      <c r="E62" s="20"/>
      <c r="F62" s="20"/>
      <c r="G62" s="20"/>
      <c r="H62" s="42"/>
      <c r="I62" s="20"/>
      <c r="J62" s="32"/>
      <c r="K62" s="20"/>
      <c r="L62" s="20"/>
      <c r="M62" s="20"/>
      <c r="N62" s="9"/>
      <c r="O62" s="9"/>
      <c r="P62" s="9"/>
      <c r="Q62" s="9"/>
      <c r="R62" s="20"/>
      <c r="S62" s="20"/>
      <c r="T62" s="20"/>
      <c r="U62" s="8"/>
    </row>
    <row r="63" spans="1:21" ht="102" customHeight="1" hidden="1">
      <c r="A63" s="53" t="s">
        <v>72</v>
      </c>
      <c r="B63" s="1" t="s">
        <v>75</v>
      </c>
      <c r="C63" s="9"/>
      <c r="D63" s="9"/>
      <c r="E63" s="20"/>
      <c r="F63" s="20"/>
      <c r="G63" s="20"/>
      <c r="H63" s="42"/>
      <c r="I63" s="20"/>
      <c r="J63" s="32"/>
      <c r="K63" s="20"/>
      <c r="L63" s="20"/>
      <c r="M63" s="20"/>
      <c r="N63" s="9"/>
      <c r="O63" s="9"/>
      <c r="P63" s="9"/>
      <c r="Q63" s="9"/>
      <c r="R63" s="20"/>
      <c r="S63" s="20"/>
      <c r="T63" s="20"/>
      <c r="U63" s="8"/>
    </row>
    <row r="64" spans="1:21" ht="63.75" customHeight="1" hidden="1">
      <c r="A64" s="53" t="s">
        <v>73</v>
      </c>
      <c r="B64" s="1" t="s">
        <v>80</v>
      </c>
      <c r="C64" s="9"/>
      <c r="D64" s="9"/>
      <c r="E64" s="20"/>
      <c r="F64" s="20"/>
      <c r="G64" s="20"/>
      <c r="H64" s="42"/>
      <c r="I64" s="20"/>
      <c r="J64" s="32"/>
      <c r="K64" s="20"/>
      <c r="L64" s="20"/>
      <c r="M64" s="20"/>
      <c r="N64" s="9"/>
      <c r="O64" s="9"/>
      <c r="P64" s="9"/>
      <c r="Q64" s="9"/>
      <c r="R64" s="20"/>
      <c r="S64" s="20"/>
      <c r="T64" s="20"/>
      <c r="U64" s="8"/>
    </row>
    <row r="65" spans="1:21" ht="38.25" customHeight="1" hidden="1">
      <c r="A65" s="53" t="s">
        <v>76</v>
      </c>
      <c r="B65" s="1" t="s">
        <v>81</v>
      </c>
      <c r="C65" s="9"/>
      <c r="D65" s="9"/>
      <c r="E65" s="20"/>
      <c r="F65" s="20"/>
      <c r="G65" s="20"/>
      <c r="H65" s="42"/>
      <c r="I65" s="20"/>
      <c r="J65" s="32"/>
      <c r="K65" s="20"/>
      <c r="L65" s="20"/>
      <c r="M65" s="20"/>
      <c r="N65" s="9"/>
      <c r="O65" s="9"/>
      <c r="P65" s="9"/>
      <c r="Q65" s="9"/>
      <c r="R65" s="20"/>
      <c r="S65" s="20"/>
      <c r="T65" s="20"/>
      <c r="U65" s="8"/>
    </row>
    <row r="66" spans="1:21" ht="38.25" customHeight="1" hidden="1">
      <c r="A66" s="53" t="s">
        <v>77</v>
      </c>
      <c r="B66" s="1" t="s">
        <v>82</v>
      </c>
      <c r="C66" s="9"/>
      <c r="D66" s="9"/>
      <c r="E66" s="20"/>
      <c r="F66" s="20"/>
      <c r="G66" s="20"/>
      <c r="H66" s="42"/>
      <c r="I66" s="20"/>
      <c r="J66" s="32"/>
      <c r="K66" s="20"/>
      <c r="L66" s="20"/>
      <c r="M66" s="20"/>
      <c r="N66" s="9"/>
      <c r="O66" s="9"/>
      <c r="P66" s="9"/>
      <c r="Q66" s="9"/>
      <c r="R66" s="20"/>
      <c r="S66" s="20"/>
      <c r="T66" s="20"/>
      <c r="U66" s="8"/>
    </row>
    <row r="67" spans="1:21" ht="15" customHeight="1" hidden="1">
      <c r="A67" s="53" t="s">
        <v>78</v>
      </c>
      <c r="B67" s="1" t="s">
        <v>83</v>
      </c>
      <c r="C67" s="9"/>
      <c r="D67" s="9"/>
      <c r="E67" s="20"/>
      <c r="F67" s="20"/>
      <c r="G67" s="20"/>
      <c r="H67" s="42"/>
      <c r="I67" s="20"/>
      <c r="J67" s="32"/>
      <c r="K67" s="20"/>
      <c r="L67" s="20"/>
      <c r="M67" s="20"/>
      <c r="N67" s="9"/>
      <c r="O67" s="9"/>
      <c r="P67" s="9"/>
      <c r="Q67" s="9"/>
      <c r="R67" s="20"/>
      <c r="S67" s="20"/>
      <c r="T67" s="20"/>
      <c r="U67" s="8"/>
    </row>
    <row r="68" spans="1:21" ht="15.75" customHeight="1" hidden="1">
      <c r="A68" s="53" t="s">
        <v>79</v>
      </c>
      <c r="B68" s="1" t="s">
        <v>84</v>
      </c>
      <c r="C68" s="9"/>
      <c r="D68" s="9"/>
      <c r="E68" s="20"/>
      <c r="F68" s="20"/>
      <c r="G68" s="20"/>
      <c r="H68" s="42"/>
      <c r="I68" s="20"/>
      <c r="J68" s="32"/>
      <c r="K68" s="20"/>
      <c r="L68" s="20"/>
      <c r="M68" s="20"/>
      <c r="N68" s="9"/>
      <c r="O68" s="9"/>
      <c r="P68" s="9"/>
      <c r="Q68" s="9"/>
      <c r="R68" s="20"/>
      <c r="S68" s="20"/>
      <c r="T68" s="20"/>
      <c r="U68" s="8"/>
    </row>
    <row r="69" spans="1:21" ht="51.75" customHeight="1">
      <c r="A69" s="53" t="s">
        <v>117</v>
      </c>
      <c r="B69" s="1" t="s">
        <v>109</v>
      </c>
      <c r="C69" s="9"/>
      <c r="D69" s="9"/>
      <c r="E69" s="20"/>
      <c r="F69" s="20"/>
      <c r="G69" s="20"/>
      <c r="H69" s="42"/>
      <c r="I69" s="20"/>
      <c r="J69" s="32">
        <v>703.7</v>
      </c>
      <c r="K69" s="20"/>
      <c r="L69" s="20"/>
      <c r="M69" s="20"/>
      <c r="N69" s="9"/>
      <c r="O69" s="9"/>
      <c r="P69" s="9"/>
      <c r="Q69" s="9"/>
      <c r="R69" s="20">
        <v>46</v>
      </c>
      <c r="S69" s="20"/>
      <c r="T69" s="20">
        <v>18.9</v>
      </c>
      <c r="U69" s="8"/>
    </row>
    <row r="70" spans="1:21" ht="93.75" customHeight="1">
      <c r="A70" s="56">
        <v>4</v>
      </c>
      <c r="B70" s="2" t="s">
        <v>137</v>
      </c>
      <c r="C70" s="6">
        <v>108.7</v>
      </c>
      <c r="D70" s="9"/>
      <c r="E70" s="20"/>
      <c r="F70" s="18"/>
      <c r="G70" s="18"/>
      <c r="H70" s="42"/>
      <c r="I70" s="18"/>
      <c r="J70" s="30">
        <f>1920.3+9900</f>
        <v>11820.3</v>
      </c>
      <c r="K70" s="18">
        <v>1219.2</v>
      </c>
      <c r="L70" s="18"/>
      <c r="M70" s="18"/>
      <c r="N70" s="6"/>
      <c r="O70" s="6"/>
      <c r="P70" s="6"/>
      <c r="Q70" s="6"/>
      <c r="R70" s="18">
        <v>458.9</v>
      </c>
      <c r="S70" s="18">
        <v>2519.5</v>
      </c>
      <c r="T70" s="18">
        <v>1662.4</v>
      </c>
      <c r="U70" s="7">
        <f>SUM(C70:T70)</f>
        <v>17789</v>
      </c>
    </row>
    <row r="71" spans="1:21" ht="0.75" customHeight="1" hidden="1">
      <c r="A71" s="53" t="s">
        <v>85</v>
      </c>
      <c r="B71" s="1" t="s">
        <v>91</v>
      </c>
      <c r="C71" s="6"/>
      <c r="D71" s="6"/>
      <c r="E71" s="18"/>
      <c r="F71" s="18"/>
      <c r="G71" s="28"/>
      <c r="H71" s="39"/>
      <c r="I71" s="28"/>
      <c r="J71" s="37"/>
      <c r="K71" s="28"/>
      <c r="L71" s="28"/>
      <c r="M71" s="28"/>
      <c r="N71" s="16"/>
      <c r="O71" s="16"/>
      <c r="P71" s="16"/>
      <c r="Q71" s="16"/>
      <c r="R71" s="28"/>
      <c r="S71" s="28"/>
      <c r="T71" s="28"/>
      <c r="U71" s="8"/>
    </row>
    <row r="72" spans="1:21" ht="51" customHeight="1" hidden="1">
      <c r="A72" s="53" t="s">
        <v>86</v>
      </c>
      <c r="B72" s="1" t="s">
        <v>92</v>
      </c>
      <c r="C72" s="6"/>
      <c r="D72" s="6"/>
      <c r="E72" s="18"/>
      <c r="F72" s="18"/>
      <c r="G72" s="28"/>
      <c r="H72" s="39"/>
      <c r="I72" s="28"/>
      <c r="J72" s="37"/>
      <c r="K72" s="28"/>
      <c r="L72" s="28"/>
      <c r="M72" s="28"/>
      <c r="N72" s="16"/>
      <c r="O72" s="16"/>
      <c r="P72" s="16"/>
      <c r="Q72" s="16"/>
      <c r="R72" s="28"/>
      <c r="S72" s="28"/>
      <c r="T72" s="28"/>
      <c r="U72" s="8"/>
    </row>
    <row r="73" spans="1:21" ht="76.5" customHeight="1" hidden="1">
      <c r="A73" s="53" t="s">
        <v>87</v>
      </c>
      <c r="B73" s="1" t="s">
        <v>93</v>
      </c>
      <c r="C73" s="6"/>
      <c r="D73" s="6"/>
      <c r="E73" s="18"/>
      <c r="F73" s="18"/>
      <c r="G73" s="28"/>
      <c r="H73" s="39"/>
      <c r="I73" s="28"/>
      <c r="J73" s="37"/>
      <c r="K73" s="28"/>
      <c r="L73" s="28"/>
      <c r="M73" s="28"/>
      <c r="N73" s="16"/>
      <c r="O73" s="16"/>
      <c r="P73" s="16"/>
      <c r="Q73" s="16"/>
      <c r="R73" s="28"/>
      <c r="S73" s="28"/>
      <c r="T73" s="28"/>
      <c r="U73" s="8"/>
    </row>
    <row r="74" spans="1:21" ht="51" customHeight="1" hidden="1">
      <c r="A74" s="53" t="s">
        <v>88</v>
      </c>
      <c r="B74" s="1" t="s">
        <v>94</v>
      </c>
      <c r="C74" s="6"/>
      <c r="D74" s="6"/>
      <c r="E74" s="18"/>
      <c r="F74" s="18"/>
      <c r="G74" s="28"/>
      <c r="H74" s="39"/>
      <c r="I74" s="28"/>
      <c r="J74" s="37"/>
      <c r="K74" s="28"/>
      <c r="L74" s="28"/>
      <c r="M74" s="28"/>
      <c r="N74" s="16"/>
      <c r="O74" s="16"/>
      <c r="P74" s="16"/>
      <c r="Q74" s="16"/>
      <c r="R74" s="28"/>
      <c r="S74" s="28"/>
      <c r="T74" s="28"/>
      <c r="U74" s="8"/>
    </row>
    <row r="75" spans="1:21" ht="38.25" customHeight="1" hidden="1">
      <c r="A75" s="53" t="s">
        <v>89</v>
      </c>
      <c r="B75" s="1" t="s">
        <v>95</v>
      </c>
      <c r="C75" s="9"/>
      <c r="D75" s="9"/>
      <c r="E75" s="20"/>
      <c r="F75" s="20"/>
      <c r="G75" s="26"/>
      <c r="H75" s="42"/>
      <c r="I75" s="26"/>
      <c r="J75" s="36"/>
      <c r="K75" s="26"/>
      <c r="L75" s="26"/>
      <c r="M75" s="26"/>
      <c r="N75" s="14"/>
      <c r="O75" s="14"/>
      <c r="P75" s="14"/>
      <c r="Q75" s="14"/>
      <c r="R75" s="26"/>
      <c r="S75" s="26"/>
      <c r="T75" s="26"/>
      <c r="U75" s="8"/>
    </row>
    <row r="76" spans="1:21" ht="6.75" customHeight="1" hidden="1">
      <c r="A76" s="53" t="s">
        <v>90</v>
      </c>
      <c r="B76" s="1" t="s">
        <v>96</v>
      </c>
      <c r="C76" s="9"/>
      <c r="D76" s="9"/>
      <c r="E76" s="20"/>
      <c r="F76" s="20"/>
      <c r="G76" s="26"/>
      <c r="H76" s="42"/>
      <c r="I76" s="26"/>
      <c r="J76" s="36"/>
      <c r="K76" s="26"/>
      <c r="L76" s="26"/>
      <c r="M76" s="26"/>
      <c r="N76" s="14"/>
      <c r="O76" s="14"/>
      <c r="P76" s="14"/>
      <c r="Q76" s="14"/>
      <c r="R76" s="26"/>
      <c r="S76" s="26"/>
      <c r="T76" s="26"/>
      <c r="U76" s="8"/>
    </row>
    <row r="77" spans="1:21" ht="106.5" customHeight="1">
      <c r="A77" s="56">
        <v>5</v>
      </c>
      <c r="B77" s="2" t="s">
        <v>111</v>
      </c>
      <c r="C77" s="6">
        <v>12.7</v>
      </c>
      <c r="D77" s="6"/>
      <c r="E77" s="18"/>
      <c r="F77" s="18"/>
      <c r="G77" s="18"/>
      <c r="H77" s="39">
        <v>12267.7</v>
      </c>
      <c r="I77" s="18"/>
      <c r="J77" s="59">
        <f>854.7+1118.1</f>
        <v>1972.8</v>
      </c>
      <c r="K77" s="18"/>
      <c r="L77" s="18"/>
      <c r="M77" s="18"/>
      <c r="N77" s="9"/>
      <c r="O77" s="9"/>
      <c r="P77" s="9"/>
      <c r="Q77" s="9"/>
      <c r="R77" s="18">
        <v>581.2</v>
      </c>
      <c r="S77" s="18"/>
      <c r="T77" s="18"/>
      <c r="U77" s="7">
        <f>SUM(C77:T77)</f>
        <v>14834.400000000001</v>
      </c>
    </row>
    <row r="78" spans="1:21" ht="2.25" customHeight="1" hidden="1">
      <c r="A78" s="53" t="s">
        <v>97</v>
      </c>
      <c r="B78" s="1" t="s">
        <v>102</v>
      </c>
      <c r="C78" s="6"/>
      <c r="D78" s="6"/>
      <c r="E78" s="18"/>
      <c r="F78" s="18"/>
      <c r="G78" s="18"/>
      <c r="H78" s="39"/>
      <c r="I78" s="18"/>
      <c r="J78" s="30"/>
      <c r="K78" s="18"/>
      <c r="L78" s="18"/>
      <c r="M78" s="18"/>
      <c r="N78" s="6"/>
      <c r="O78" s="6"/>
      <c r="P78" s="6"/>
      <c r="Q78" s="6"/>
      <c r="R78" s="18"/>
      <c r="S78" s="18"/>
      <c r="T78" s="18"/>
      <c r="U78" s="8"/>
    </row>
    <row r="79" spans="1:21" ht="63.75" customHeight="1" hidden="1">
      <c r="A79" s="53" t="s">
        <v>98</v>
      </c>
      <c r="B79" s="1" t="s">
        <v>103</v>
      </c>
      <c r="C79" s="6"/>
      <c r="D79" s="6"/>
      <c r="E79" s="18"/>
      <c r="F79" s="18"/>
      <c r="G79" s="18"/>
      <c r="H79" s="39"/>
      <c r="I79" s="18"/>
      <c r="J79" s="30"/>
      <c r="K79" s="18"/>
      <c r="L79" s="18"/>
      <c r="M79" s="18"/>
      <c r="N79" s="6"/>
      <c r="O79" s="6"/>
      <c r="P79" s="6"/>
      <c r="Q79" s="6"/>
      <c r="R79" s="18"/>
      <c r="S79" s="18"/>
      <c r="T79" s="18"/>
      <c r="U79" s="8"/>
    </row>
    <row r="80" spans="1:21" ht="51" customHeight="1" hidden="1">
      <c r="A80" s="53" t="s">
        <v>99</v>
      </c>
      <c r="B80" s="1" t="s">
        <v>104</v>
      </c>
      <c r="C80" s="6"/>
      <c r="D80" s="6"/>
      <c r="E80" s="18"/>
      <c r="F80" s="18"/>
      <c r="G80" s="18"/>
      <c r="H80" s="39"/>
      <c r="I80" s="18"/>
      <c r="J80" s="30"/>
      <c r="K80" s="18"/>
      <c r="L80" s="18"/>
      <c r="M80" s="18"/>
      <c r="N80" s="6"/>
      <c r="O80" s="6"/>
      <c r="P80" s="6"/>
      <c r="Q80" s="6"/>
      <c r="R80" s="18"/>
      <c r="S80" s="18"/>
      <c r="T80" s="18"/>
      <c r="U80" s="8"/>
    </row>
    <row r="81" spans="1:21" ht="76.5" customHeight="1" hidden="1">
      <c r="A81" s="53" t="s">
        <v>100</v>
      </c>
      <c r="B81" s="1" t="s">
        <v>105</v>
      </c>
      <c r="C81" s="6"/>
      <c r="D81" s="6"/>
      <c r="E81" s="18"/>
      <c r="F81" s="18"/>
      <c r="G81" s="18"/>
      <c r="H81" s="39"/>
      <c r="I81" s="18"/>
      <c r="J81" s="30"/>
      <c r="K81" s="18"/>
      <c r="L81" s="18"/>
      <c r="M81" s="18"/>
      <c r="N81" s="6"/>
      <c r="O81" s="6"/>
      <c r="P81" s="6"/>
      <c r="Q81" s="6"/>
      <c r="R81" s="18"/>
      <c r="S81" s="18"/>
      <c r="T81" s="18"/>
      <c r="U81" s="8"/>
    </row>
    <row r="82" spans="1:21" ht="0.75" customHeight="1">
      <c r="A82" s="53" t="s">
        <v>101</v>
      </c>
      <c r="B82" s="1" t="s">
        <v>106</v>
      </c>
      <c r="C82" s="9"/>
      <c r="D82" s="9"/>
      <c r="E82" s="20"/>
      <c r="F82" s="20"/>
      <c r="G82" s="20"/>
      <c r="H82" s="42"/>
      <c r="I82" s="20"/>
      <c r="J82" s="32"/>
      <c r="K82" s="20"/>
      <c r="L82" s="20"/>
      <c r="M82" s="20"/>
      <c r="N82" s="9"/>
      <c r="O82" s="9"/>
      <c r="P82" s="9"/>
      <c r="Q82" s="9"/>
      <c r="R82" s="18"/>
      <c r="S82" s="18"/>
      <c r="T82" s="18"/>
      <c r="U82" s="8"/>
    </row>
    <row r="83" spans="1:21" ht="35.25" customHeight="1">
      <c r="A83" s="52">
        <v>6</v>
      </c>
      <c r="B83" s="2" t="s">
        <v>112</v>
      </c>
      <c r="C83" s="8"/>
      <c r="D83" s="8"/>
      <c r="E83" s="19"/>
      <c r="F83" s="19"/>
      <c r="G83" s="24"/>
      <c r="H83" s="40"/>
      <c r="I83" s="24"/>
      <c r="J83" s="31"/>
      <c r="K83" s="24"/>
      <c r="L83" s="19"/>
      <c r="M83" s="19"/>
      <c r="N83" s="8"/>
      <c r="O83" s="8"/>
      <c r="P83" s="8"/>
      <c r="Q83" s="8"/>
      <c r="R83" s="19"/>
      <c r="S83" s="19"/>
      <c r="T83" s="19"/>
      <c r="U83" s="7">
        <f>K83</f>
        <v>0</v>
      </c>
    </row>
    <row r="84" spans="1:21" ht="26.25">
      <c r="A84" s="52">
        <v>7</v>
      </c>
      <c r="B84" s="2" t="s">
        <v>126</v>
      </c>
      <c r="C84" s="7"/>
      <c r="D84" s="8"/>
      <c r="E84" s="19"/>
      <c r="F84" s="19"/>
      <c r="G84" s="19"/>
      <c r="H84" s="44"/>
      <c r="I84" s="24"/>
      <c r="J84" s="31"/>
      <c r="K84" s="19"/>
      <c r="L84" s="19"/>
      <c r="M84" s="19"/>
      <c r="N84" s="8"/>
      <c r="O84" s="8"/>
      <c r="P84" s="8"/>
      <c r="Q84" s="8"/>
      <c r="R84" s="19"/>
      <c r="S84" s="19"/>
      <c r="T84" s="19"/>
      <c r="U84" s="7"/>
    </row>
    <row r="85" spans="1:21" ht="28.5" customHeight="1">
      <c r="A85" s="52">
        <v>8</v>
      </c>
      <c r="B85" s="2" t="s">
        <v>129</v>
      </c>
      <c r="C85" s="7"/>
      <c r="D85" s="8"/>
      <c r="E85" s="24"/>
      <c r="F85" s="24"/>
      <c r="G85" s="24"/>
      <c r="H85" s="40"/>
      <c r="I85" s="24"/>
      <c r="J85" s="31"/>
      <c r="K85" s="24"/>
      <c r="L85" s="24"/>
      <c r="M85" s="19"/>
      <c r="N85" s="8"/>
      <c r="O85" s="7"/>
      <c r="P85" s="7"/>
      <c r="Q85" s="7"/>
      <c r="R85" s="24"/>
      <c r="S85" s="24"/>
      <c r="T85" s="24"/>
      <c r="U85" s="7">
        <f>SUM(C85:T85)</f>
        <v>0</v>
      </c>
    </row>
    <row r="86" spans="1:21" s="58" customFormat="1" ht="16.5">
      <c r="A86" s="57"/>
      <c r="B86" s="5" t="s">
        <v>132</v>
      </c>
      <c r="C86" s="7">
        <f>C10+C40+C70+C77</f>
        <v>1837.8000000000002</v>
      </c>
      <c r="D86" s="7">
        <f>D40+D10</f>
        <v>323075.8</v>
      </c>
      <c r="E86" s="24">
        <f>E40+E10</f>
        <v>420.70000000000005</v>
      </c>
      <c r="F86" s="24">
        <f>F40</f>
        <v>21.299999999999997</v>
      </c>
      <c r="G86" s="24">
        <f>G10</f>
        <v>2178</v>
      </c>
      <c r="H86" s="40">
        <f>H10+H77</f>
        <v>12302.6</v>
      </c>
      <c r="I86" s="24">
        <f>I40</f>
        <v>7342.999999999999</v>
      </c>
      <c r="J86" s="31">
        <f>J10+J40+J54+J70+J77</f>
        <v>14755.399999999998</v>
      </c>
      <c r="K86" s="24">
        <f>K10+K40+K70+K83</f>
        <v>3418.5</v>
      </c>
      <c r="L86" s="24"/>
      <c r="M86" s="24"/>
      <c r="N86" s="24"/>
      <c r="O86" s="24"/>
      <c r="P86" s="24"/>
      <c r="Q86" s="24"/>
      <c r="R86" s="24">
        <f>R77+R70+R54+R40+R10</f>
        <v>1204.8</v>
      </c>
      <c r="S86" s="24">
        <f>S10+S40+S70</f>
        <v>3029.06</v>
      </c>
      <c r="T86" s="24">
        <f>T10+T40+T54+T70</f>
        <v>6501.039999999999</v>
      </c>
      <c r="U86" s="7">
        <f>SUM(C86:T86)</f>
        <v>376087.99999999994</v>
      </c>
    </row>
    <row r="90" spans="2:20" ht="15.75">
      <c r="B90" s="4" t="s">
        <v>118</v>
      </c>
      <c r="C90" s="3"/>
      <c r="D90" s="3"/>
      <c r="E90" s="29"/>
      <c r="F90" s="29" t="s">
        <v>135</v>
      </c>
      <c r="G90" s="29"/>
      <c r="H90" s="29"/>
      <c r="I90" s="29"/>
      <c r="J90" s="29"/>
      <c r="K90" s="29"/>
      <c r="L90" s="29"/>
      <c r="M90" s="29"/>
      <c r="N90" s="3"/>
      <c r="O90" s="3"/>
      <c r="P90" s="3"/>
      <c r="Q90" s="3"/>
      <c r="R90" s="29"/>
      <c r="S90" s="29"/>
      <c r="T90" s="29"/>
    </row>
  </sheetData>
  <sheetProtection/>
  <mergeCells count="23">
    <mergeCell ref="N5:N8"/>
    <mergeCell ref="E5:E8"/>
    <mergeCell ref="S5:S8"/>
    <mergeCell ref="R5:R8"/>
    <mergeCell ref="Q5:Q8"/>
    <mergeCell ref="P5:P8"/>
    <mergeCell ref="A23:A30"/>
    <mergeCell ref="A5:A8"/>
    <mergeCell ref="M5:M8"/>
    <mergeCell ref="B5:B8"/>
    <mergeCell ref="F5:F8"/>
    <mergeCell ref="L5:L8"/>
    <mergeCell ref="H5:H8"/>
    <mergeCell ref="T5:T8"/>
    <mergeCell ref="G5:G8"/>
    <mergeCell ref="A2:U2"/>
    <mergeCell ref="U5:U8"/>
    <mergeCell ref="K5:K8"/>
    <mergeCell ref="J5:J8"/>
    <mergeCell ref="O5:O8"/>
    <mergeCell ref="D5:D8"/>
    <mergeCell ref="I5:I8"/>
    <mergeCell ref="C5:C8"/>
  </mergeCells>
  <printOptions/>
  <pageMargins left="0.2362204724409449" right="0.15748031496062992" top="0.4330708661417323" bottom="0.984251968503937" header="0.31496062992125984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13.875" style="0" bestFit="1" customWidth="1"/>
    <col min="3" max="3" width="12.75390625" style="0" bestFit="1" customWidth="1"/>
    <col min="4" max="4" width="13.875" style="0" bestFit="1" customWidth="1"/>
  </cols>
  <sheetData>
    <row r="2" spans="2:3" ht="12.75">
      <c r="B2" t="s">
        <v>152</v>
      </c>
      <c r="C2" t="s">
        <v>153</v>
      </c>
    </row>
    <row r="3" spans="1:4" ht="12.75">
      <c r="A3" t="s">
        <v>151</v>
      </c>
      <c r="B3" s="60">
        <f>20256782.78+521440+21807593.75+4716953.56</f>
        <v>47302770.09</v>
      </c>
      <c r="C3" s="60">
        <f>1351397.81+1400323.41</f>
        <v>2751721.2199999997</v>
      </c>
      <c r="D3" s="60"/>
    </row>
    <row r="4" spans="1:4" ht="12.75">
      <c r="A4" t="s">
        <v>154</v>
      </c>
      <c r="B4" s="60">
        <f>20349444.33+936930.44+21684429.37+901440.93</f>
        <v>43872245.07</v>
      </c>
      <c r="C4" s="60">
        <f>3310396.95+3433612.68</f>
        <v>6744009.630000001</v>
      </c>
      <c r="D4" s="60"/>
    </row>
    <row r="5" spans="1:4" ht="12.75">
      <c r="A5" t="s">
        <v>155</v>
      </c>
      <c r="B5" s="60">
        <f>51617810+424600+55920260+632650</f>
        <v>108595320</v>
      </c>
      <c r="C5" s="60">
        <f>6201317.82+7087318.57</f>
        <v>13288636.39</v>
      </c>
      <c r="D5" s="60"/>
    </row>
    <row r="6" spans="1:4" ht="12.75">
      <c r="A6" t="s">
        <v>151</v>
      </c>
      <c r="B6" s="60">
        <v>9900000</v>
      </c>
      <c r="C6" s="60"/>
      <c r="D6" s="60"/>
    </row>
    <row r="7" spans="1:4" ht="12.75">
      <c r="A7" t="s">
        <v>156</v>
      </c>
      <c r="B7" s="60">
        <f>32640990+3760143.37+34015123.03+4929547.6</f>
        <v>75345804</v>
      </c>
      <c r="C7" s="60">
        <f>290940.61+226918</f>
        <v>517858.61</v>
      </c>
      <c r="D7" s="60"/>
    </row>
    <row r="8" spans="1:4" ht="12.75">
      <c r="A8" t="s">
        <v>157</v>
      </c>
      <c r="B8" s="60">
        <f>11394248.08+903161.2+12066835.15+585112+100000</f>
        <v>25049356.43</v>
      </c>
      <c r="C8" s="60">
        <f>4500+54500</f>
        <v>59000</v>
      </c>
      <c r="D8" s="60"/>
    </row>
    <row r="9" spans="1:2" ht="12.75">
      <c r="A9" t="s">
        <v>158</v>
      </c>
      <c r="B9" s="60">
        <f>24593456.72</f>
        <v>24593456.72</v>
      </c>
    </row>
    <row r="10" spans="1:2" ht="12.75">
      <c r="A10" t="s">
        <v>159</v>
      </c>
      <c r="B10" s="60">
        <f>15821200+165253701</f>
        <v>181074901</v>
      </c>
    </row>
    <row r="11" spans="2:4" ht="12.75">
      <c r="B11" s="60">
        <f>SUM(B3:B10)</f>
        <v>515733853.30999994</v>
      </c>
      <c r="C11" s="60">
        <f>SUM(C3:C9)</f>
        <v>23361225.85</v>
      </c>
      <c r="D11" s="60">
        <f>SUM(B11:C11)</f>
        <v>539095079.16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КСП-1</cp:lastModifiedBy>
  <cp:lastPrinted>2021-01-27T05:13:51Z</cp:lastPrinted>
  <dcterms:created xsi:type="dcterms:W3CDTF">2007-06-04T09:53:14Z</dcterms:created>
  <dcterms:modified xsi:type="dcterms:W3CDTF">2021-01-27T05:18:34Z</dcterms:modified>
  <cp:category/>
  <cp:version/>
  <cp:contentType/>
  <cp:contentStatus/>
</cp:coreProperties>
</file>